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СЕССИИ VI скликання\29 сесія\2. финансовые вопросы\2.1. бюджет\"/>
    </mc:Choice>
  </mc:AlternateContent>
  <bookViews>
    <workbookView xWindow="0" yWindow="0" windowWidth="20490" windowHeight="7620"/>
  </bookViews>
  <sheets>
    <sheet name="дод3" sheetId="2" r:id="rId1"/>
    <sheet name="дод2" sheetId="1" r:id="rId2"/>
  </sheets>
  <definedNames>
    <definedName name="_ftn1" localSheetId="1">дод2!$A$58</definedName>
    <definedName name="_ftnref1" localSheetId="1">дод2!$B$55</definedName>
  </definedNames>
  <calcPr calcId="162913"/>
</workbook>
</file>

<file path=xl/calcChain.xml><?xml version="1.0" encoding="utf-8"?>
<calcChain xmlns="http://schemas.openxmlformats.org/spreadsheetml/2006/main">
  <c r="C45" i="1" l="1"/>
  <c r="C20" i="1"/>
  <c r="F18" i="1"/>
  <c r="F17" i="1"/>
  <c r="F109" i="1"/>
  <c r="M109" i="1" s="1"/>
  <c r="C108" i="1"/>
  <c r="M108" i="1" s="1"/>
  <c r="G108" i="1"/>
  <c r="F108" i="1" s="1"/>
  <c r="J108" i="1"/>
  <c r="L108" i="1"/>
  <c r="L101" i="1" s="1"/>
  <c r="K108" i="1"/>
  <c r="I108" i="1"/>
  <c r="H108" i="1"/>
  <c r="H101" i="1" s="1"/>
  <c r="G151" i="2"/>
  <c r="G143" i="2" s="1"/>
  <c r="C78" i="2"/>
  <c r="C16" i="1"/>
  <c r="L128" i="1"/>
  <c r="K128" i="1"/>
  <c r="J128" i="1"/>
  <c r="I128" i="1"/>
  <c r="H128" i="1"/>
  <c r="G128" i="1"/>
  <c r="E128" i="1"/>
  <c r="C129" i="1"/>
  <c r="F131" i="1"/>
  <c r="M131" i="1"/>
  <c r="F115" i="1"/>
  <c r="F114" i="1"/>
  <c r="F113" i="1"/>
  <c r="F112" i="1"/>
  <c r="M112" i="1" s="1"/>
  <c r="F37" i="1"/>
  <c r="F36" i="1"/>
  <c r="F35" i="1"/>
  <c r="F34" i="1"/>
  <c r="M34" i="1" s="1"/>
  <c r="F33" i="1"/>
  <c r="F32" i="1"/>
  <c r="F31" i="1"/>
  <c r="M31" i="1" s="1"/>
  <c r="F30" i="1"/>
  <c r="F29" i="1"/>
  <c r="C74" i="2"/>
  <c r="C43" i="1"/>
  <c r="C168" i="2"/>
  <c r="C149" i="1"/>
  <c r="F169" i="2"/>
  <c r="F168" i="2"/>
  <c r="M168" i="2"/>
  <c r="F170" i="2"/>
  <c r="F171" i="2"/>
  <c r="F38" i="1"/>
  <c r="M33" i="1"/>
  <c r="F39" i="1"/>
  <c r="M39" i="1"/>
  <c r="M38" i="1"/>
  <c r="M37" i="1"/>
  <c r="F164" i="2"/>
  <c r="M164" i="2"/>
  <c r="F124" i="1"/>
  <c r="F66" i="2"/>
  <c r="M66" i="2"/>
  <c r="F163" i="2"/>
  <c r="M163" i="2"/>
  <c r="L160" i="2"/>
  <c r="K160" i="2"/>
  <c r="J160" i="2"/>
  <c r="I160" i="2"/>
  <c r="H160" i="2"/>
  <c r="G160" i="2"/>
  <c r="F161" i="2"/>
  <c r="F162" i="2"/>
  <c r="C160" i="2"/>
  <c r="E160" i="2"/>
  <c r="D160" i="2"/>
  <c r="F137" i="1"/>
  <c r="M137" i="1"/>
  <c r="F154" i="2"/>
  <c r="M154" i="2" s="1"/>
  <c r="F97" i="1"/>
  <c r="M97" i="1"/>
  <c r="F96" i="1"/>
  <c r="F95" i="1"/>
  <c r="M95" i="1"/>
  <c r="L136" i="1"/>
  <c r="K136" i="1"/>
  <c r="J136" i="1"/>
  <c r="I136" i="1"/>
  <c r="H136" i="1"/>
  <c r="G136" i="1"/>
  <c r="F138" i="1"/>
  <c r="F136" i="1"/>
  <c r="C136" i="1"/>
  <c r="M136" i="1"/>
  <c r="E136" i="1"/>
  <c r="D136" i="1"/>
  <c r="F27" i="1"/>
  <c r="M27" i="1"/>
  <c r="F26" i="1"/>
  <c r="F25" i="1"/>
  <c r="M25" i="1"/>
  <c r="F24" i="1"/>
  <c r="M24" i="1" s="1"/>
  <c r="F23" i="1"/>
  <c r="M23" i="1"/>
  <c r="F22" i="1"/>
  <c r="M22" i="1" s="1"/>
  <c r="F19" i="1"/>
  <c r="M19" i="1" s="1"/>
  <c r="F62" i="2"/>
  <c r="M62" i="2"/>
  <c r="L153" i="2"/>
  <c r="L143" i="2" s="1"/>
  <c r="K153" i="2"/>
  <c r="F134" i="1"/>
  <c r="M134" i="1"/>
  <c r="C72" i="2"/>
  <c r="C70" i="2"/>
  <c r="J76" i="2"/>
  <c r="C76" i="2"/>
  <c r="L15" i="2"/>
  <c r="L34" i="2"/>
  <c r="L45" i="2"/>
  <c r="L55" i="2"/>
  <c r="L76" i="2"/>
  <c r="L88" i="2"/>
  <c r="L130" i="2"/>
  <c r="L70" i="2"/>
  <c r="L72" i="2"/>
  <c r="L74" i="2"/>
  <c r="L78" i="2"/>
  <c r="L80" i="2"/>
  <c r="L68" i="2" s="1"/>
  <c r="L82" i="2"/>
  <c r="L84" i="2"/>
  <c r="L86" i="2"/>
  <c r="L90" i="2"/>
  <c r="L92" i="2"/>
  <c r="L94" i="2"/>
  <c r="L96" i="2"/>
  <c r="L98" i="2"/>
  <c r="L100" i="2"/>
  <c r="L102" i="2"/>
  <c r="L104" i="2"/>
  <c r="L106" i="2"/>
  <c r="L108" i="2"/>
  <c r="L110" i="2"/>
  <c r="L112" i="2"/>
  <c r="L114" i="2"/>
  <c r="L117" i="2"/>
  <c r="L124" i="2"/>
  <c r="L126" i="2"/>
  <c r="L128" i="2"/>
  <c r="L135" i="2"/>
  <c r="L151" i="2"/>
  <c r="L165" i="2"/>
  <c r="L168" i="2"/>
  <c r="L132" i="2"/>
  <c r="L156" i="2"/>
  <c r="K15" i="2"/>
  <c r="K34" i="2"/>
  <c r="K45" i="2"/>
  <c r="K55" i="2"/>
  <c r="K172" i="2" s="1"/>
  <c r="K76" i="2"/>
  <c r="K88" i="2"/>
  <c r="K130" i="2"/>
  <c r="K70" i="2"/>
  <c r="K68" i="2" s="1"/>
  <c r="K72" i="2"/>
  <c r="K74" i="2"/>
  <c r="K78" i="2"/>
  <c r="K80" i="2"/>
  <c r="K82" i="2"/>
  <c r="K84" i="2"/>
  <c r="K86" i="2"/>
  <c r="K90" i="2"/>
  <c r="K92" i="2"/>
  <c r="K94" i="2"/>
  <c r="K96" i="2"/>
  <c r="K98" i="2"/>
  <c r="K100" i="2"/>
  <c r="K102" i="2"/>
  <c r="K104" i="2"/>
  <c r="K106" i="2"/>
  <c r="K108" i="2"/>
  <c r="K110" i="2"/>
  <c r="K112" i="2"/>
  <c r="K114" i="2"/>
  <c r="K117" i="2"/>
  <c r="K124" i="2"/>
  <c r="K126" i="2"/>
  <c r="K128" i="2"/>
  <c r="K135" i="2"/>
  <c r="K151" i="2"/>
  <c r="K143" i="2"/>
  <c r="K156" i="2"/>
  <c r="K165" i="2"/>
  <c r="K168" i="2"/>
  <c r="K132" i="2"/>
  <c r="J15" i="2"/>
  <c r="J34" i="2"/>
  <c r="J45" i="2"/>
  <c r="J55" i="2"/>
  <c r="J88" i="2"/>
  <c r="J130" i="2"/>
  <c r="F130" i="2"/>
  <c r="J70" i="2"/>
  <c r="J72" i="2"/>
  <c r="J74" i="2"/>
  <c r="J78" i="2"/>
  <c r="F78" i="2"/>
  <c r="M78" i="2" s="1"/>
  <c r="J80" i="2"/>
  <c r="J82" i="2"/>
  <c r="J68" i="2" s="1"/>
  <c r="J172" i="2" s="1"/>
  <c r="J84" i="2"/>
  <c r="J86" i="2"/>
  <c r="F86" i="2"/>
  <c r="J90" i="2"/>
  <c r="J92" i="2"/>
  <c r="F92" i="2"/>
  <c r="J94" i="2"/>
  <c r="J96" i="2"/>
  <c r="F96" i="2"/>
  <c r="J98" i="2"/>
  <c r="J100" i="2"/>
  <c r="F100" i="2"/>
  <c r="J102" i="2"/>
  <c r="F102" i="2" s="1"/>
  <c r="J104" i="2"/>
  <c r="J106" i="2"/>
  <c r="J108" i="2"/>
  <c r="J110" i="2"/>
  <c r="F110" i="2" s="1"/>
  <c r="J112" i="2"/>
  <c r="J114" i="2"/>
  <c r="J117" i="2"/>
  <c r="F117" i="2" s="1"/>
  <c r="M117" i="2" s="1"/>
  <c r="J124" i="2"/>
  <c r="J126" i="2"/>
  <c r="J128" i="2"/>
  <c r="J135" i="2"/>
  <c r="J151" i="2"/>
  <c r="J143" i="2"/>
  <c r="J156" i="2"/>
  <c r="J165" i="2"/>
  <c r="J168" i="2"/>
  <c r="J132" i="2"/>
  <c r="I15" i="2"/>
  <c r="I34" i="2"/>
  <c r="I45" i="2"/>
  <c r="I55" i="2"/>
  <c r="I88" i="2"/>
  <c r="I130" i="2"/>
  <c r="I70" i="2"/>
  <c r="I72" i="2"/>
  <c r="I74" i="2"/>
  <c r="I76" i="2"/>
  <c r="I78" i="2"/>
  <c r="I80" i="2"/>
  <c r="I68" i="2" s="1"/>
  <c r="I172" i="2" s="1"/>
  <c r="I82" i="2"/>
  <c r="I84" i="2"/>
  <c r="I86" i="2"/>
  <c r="I90" i="2"/>
  <c r="I92" i="2"/>
  <c r="I94" i="2"/>
  <c r="I96" i="2"/>
  <c r="I98" i="2"/>
  <c r="I100" i="2"/>
  <c r="I102" i="2"/>
  <c r="I104" i="2"/>
  <c r="I106" i="2"/>
  <c r="I108" i="2"/>
  <c r="I110" i="2"/>
  <c r="I112" i="2"/>
  <c r="I114" i="2"/>
  <c r="I117" i="2"/>
  <c r="I124" i="2"/>
  <c r="I126" i="2"/>
  <c r="I128" i="2"/>
  <c r="I135" i="2"/>
  <c r="I151" i="2"/>
  <c r="I143" i="2"/>
  <c r="I168" i="2"/>
  <c r="I165" i="2"/>
  <c r="I132" i="2"/>
  <c r="I156" i="2"/>
  <c r="H15" i="2"/>
  <c r="H34" i="2"/>
  <c r="H45" i="2"/>
  <c r="H55" i="2"/>
  <c r="H88" i="2"/>
  <c r="H130" i="2"/>
  <c r="H70" i="2"/>
  <c r="H72" i="2"/>
  <c r="H74" i="2"/>
  <c r="H76" i="2"/>
  <c r="H78" i="2"/>
  <c r="H80" i="2"/>
  <c r="H82" i="2"/>
  <c r="H84" i="2"/>
  <c r="H86" i="2"/>
  <c r="H90" i="2"/>
  <c r="H92" i="2"/>
  <c r="H94" i="2"/>
  <c r="H96" i="2"/>
  <c r="H98" i="2"/>
  <c r="H100" i="2"/>
  <c r="H102" i="2"/>
  <c r="H104" i="2"/>
  <c r="H106" i="2"/>
  <c r="H108" i="2"/>
  <c r="H110" i="2"/>
  <c r="H112" i="2"/>
  <c r="H114" i="2"/>
  <c r="H117" i="2"/>
  <c r="H124" i="2"/>
  <c r="H126" i="2"/>
  <c r="H128" i="2"/>
  <c r="H135" i="2"/>
  <c r="H151" i="2"/>
  <c r="H143" i="2"/>
  <c r="H168" i="2"/>
  <c r="H165" i="2"/>
  <c r="H132" i="2"/>
  <c r="H156" i="2"/>
  <c r="G15" i="2"/>
  <c r="F15" i="2"/>
  <c r="C15" i="2"/>
  <c r="G34" i="2"/>
  <c r="G45" i="2"/>
  <c r="G55" i="2"/>
  <c r="F55" i="2" s="1"/>
  <c r="M55" i="2" s="1"/>
  <c r="G130" i="2"/>
  <c r="G88" i="2"/>
  <c r="F88" i="2" s="1"/>
  <c r="G70" i="2"/>
  <c r="G72" i="2"/>
  <c r="G74" i="2"/>
  <c r="G76" i="2"/>
  <c r="F76" i="2" s="1"/>
  <c r="G78" i="2"/>
  <c r="G80" i="2"/>
  <c r="F80" i="2" s="1"/>
  <c r="M80" i="2" s="1"/>
  <c r="G82" i="2"/>
  <c r="F82" i="2" s="1"/>
  <c r="G84" i="2"/>
  <c r="F84" i="2" s="1"/>
  <c r="G86" i="2"/>
  <c r="G90" i="2"/>
  <c r="F90" i="2" s="1"/>
  <c r="G92" i="2"/>
  <c r="G94" i="2"/>
  <c r="G96" i="2"/>
  <c r="G98" i="2"/>
  <c r="G100" i="2"/>
  <c r="G102" i="2"/>
  <c r="G104" i="2"/>
  <c r="F104" i="2" s="1"/>
  <c r="G106" i="2"/>
  <c r="F106" i="2" s="1"/>
  <c r="M106" i="2" s="1"/>
  <c r="G108" i="2"/>
  <c r="F108" i="2" s="1"/>
  <c r="G110" i="2"/>
  <c r="G112" i="2"/>
  <c r="F112" i="2" s="1"/>
  <c r="G114" i="2"/>
  <c r="F114" i="2" s="1"/>
  <c r="M114" i="2" s="1"/>
  <c r="G117" i="2"/>
  <c r="G124" i="2"/>
  <c r="F124" i="2" s="1"/>
  <c r="G126" i="2"/>
  <c r="F126" i="2" s="1"/>
  <c r="M126" i="2" s="1"/>
  <c r="G128" i="2"/>
  <c r="G135" i="2"/>
  <c r="F135" i="2" s="1"/>
  <c r="G168" i="2"/>
  <c r="G165" i="2"/>
  <c r="G132" i="2"/>
  <c r="G156" i="2"/>
  <c r="F69" i="2"/>
  <c r="M69" i="2" s="1"/>
  <c r="F121" i="2"/>
  <c r="F123" i="2"/>
  <c r="F70" i="2"/>
  <c r="M70" i="2" s="1"/>
  <c r="F74" i="2"/>
  <c r="M74" i="2" s="1"/>
  <c r="F94" i="2"/>
  <c r="C94" i="2"/>
  <c r="M94" i="2" s="1"/>
  <c r="F98" i="2"/>
  <c r="C110" i="2"/>
  <c r="F116" i="2"/>
  <c r="F119" i="2"/>
  <c r="F120" i="2"/>
  <c r="M120" i="2"/>
  <c r="F122" i="2"/>
  <c r="F156" i="2"/>
  <c r="M156" i="2" s="1"/>
  <c r="F166" i="2"/>
  <c r="F165" i="2" s="1"/>
  <c r="F167" i="2"/>
  <c r="F132" i="2"/>
  <c r="M132" i="2" s="1"/>
  <c r="E15" i="2"/>
  <c r="E34" i="2"/>
  <c r="E45" i="2"/>
  <c r="E55" i="2"/>
  <c r="E88" i="2"/>
  <c r="E130" i="2"/>
  <c r="E70" i="2"/>
  <c r="E72" i="2"/>
  <c r="E74" i="2"/>
  <c r="E76" i="2"/>
  <c r="E78" i="2"/>
  <c r="E80" i="2"/>
  <c r="E82" i="2"/>
  <c r="E84" i="2"/>
  <c r="E86" i="2"/>
  <c r="E90" i="2"/>
  <c r="E92" i="2"/>
  <c r="E94" i="2"/>
  <c r="E96" i="2"/>
  <c r="E98" i="2"/>
  <c r="E100" i="2"/>
  <c r="E102" i="2"/>
  <c r="E104" i="2"/>
  <c r="E106" i="2"/>
  <c r="E108" i="2"/>
  <c r="E110" i="2"/>
  <c r="E112" i="2"/>
  <c r="E114" i="2"/>
  <c r="E117" i="2"/>
  <c r="E124" i="2"/>
  <c r="E126" i="2"/>
  <c r="E128" i="2"/>
  <c r="E68" i="2"/>
  <c r="E132" i="2"/>
  <c r="E135" i="2"/>
  <c r="E143" i="2"/>
  <c r="E156" i="2"/>
  <c r="E165" i="2"/>
  <c r="E168" i="2"/>
  <c r="D15" i="2"/>
  <c r="D34" i="2"/>
  <c r="D45" i="2"/>
  <c r="D55" i="2"/>
  <c r="D88" i="2"/>
  <c r="D130" i="2"/>
  <c r="D70" i="2"/>
  <c r="D72" i="2"/>
  <c r="D74" i="2"/>
  <c r="D76" i="2"/>
  <c r="D68" i="2" s="1"/>
  <c r="D172" i="2" s="1"/>
  <c r="D78" i="2"/>
  <c r="D80" i="2"/>
  <c r="D82" i="2"/>
  <c r="D84" i="2"/>
  <c r="D86" i="2"/>
  <c r="D90" i="2"/>
  <c r="D92" i="2"/>
  <c r="D94" i="2"/>
  <c r="D96" i="2"/>
  <c r="D98" i="2"/>
  <c r="D100" i="2"/>
  <c r="D102" i="2"/>
  <c r="D104" i="2"/>
  <c r="D106" i="2"/>
  <c r="D108" i="2"/>
  <c r="D110" i="2"/>
  <c r="D112" i="2"/>
  <c r="D114" i="2"/>
  <c r="D117" i="2"/>
  <c r="D124" i="2"/>
  <c r="D126" i="2"/>
  <c r="D128" i="2"/>
  <c r="D132" i="2"/>
  <c r="D135" i="2"/>
  <c r="D143" i="2"/>
  <c r="D156" i="2"/>
  <c r="D165" i="2"/>
  <c r="D168" i="2"/>
  <c r="C34" i="2"/>
  <c r="C45" i="2"/>
  <c r="C55" i="2"/>
  <c r="C80" i="2"/>
  <c r="C82" i="2"/>
  <c r="C84" i="2"/>
  <c r="M84" i="2" s="1"/>
  <c r="C86" i="2"/>
  <c r="M86" i="2" s="1"/>
  <c r="C88" i="2"/>
  <c r="C90" i="2"/>
  <c r="C92" i="2"/>
  <c r="M92" i="2" s="1"/>
  <c r="C96" i="2"/>
  <c r="M96" i="2" s="1"/>
  <c r="C98" i="2"/>
  <c r="C100" i="2"/>
  <c r="M100" i="2" s="1"/>
  <c r="C102" i="2"/>
  <c r="C104" i="2"/>
  <c r="M104" i="2" s="1"/>
  <c r="C106" i="2"/>
  <c r="C108" i="2"/>
  <c r="M108" i="2"/>
  <c r="C112" i="2"/>
  <c r="M112" i="2" s="1"/>
  <c r="C114" i="2"/>
  <c r="C117" i="2"/>
  <c r="C124" i="2"/>
  <c r="M124" i="2" s="1"/>
  <c r="C126" i="2"/>
  <c r="C128" i="2"/>
  <c r="C130" i="2"/>
  <c r="M130" i="2"/>
  <c r="C132" i="2"/>
  <c r="C135" i="2"/>
  <c r="M135" i="2"/>
  <c r="C151" i="2"/>
  <c r="C143" i="2" s="1"/>
  <c r="M143" i="2" s="1"/>
  <c r="C156" i="2"/>
  <c r="C165" i="2"/>
  <c r="F142" i="2"/>
  <c r="M142" i="2" s="1"/>
  <c r="F141" i="2"/>
  <c r="M141" i="2"/>
  <c r="F140" i="2"/>
  <c r="M140" i="2" s="1"/>
  <c r="F139" i="2"/>
  <c r="M139" i="2"/>
  <c r="F138" i="2"/>
  <c r="M138" i="2" s="1"/>
  <c r="F137" i="2"/>
  <c r="M137" i="2"/>
  <c r="F136" i="2"/>
  <c r="M136" i="2" s="1"/>
  <c r="F159" i="2"/>
  <c r="M159" i="2"/>
  <c r="F158" i="2"/>
  <c r="M158" i="2" s="1"/>
  <c r="F157" i="2"/>
  <c r="M157" i="2"/>
  <c r="F54" i="2"/>
  <c r="M54" i="2" s="1"/>
  <c r="F53" i="2"/>
  <c r="M53" i="2" s="1"/>
  <c r="F52" i="2"/>
  <c r="M52" i="2" s="1"/>
  <c r="F51" i="2"/>
  <c r="M51" i="2"/>
  <c r="F50" i="2"/>
  <c r="M50" i="2" s="1"/>
  <c r="F49" i="2"/>
  <c r="M49" i="2"/>
  <c r="F48" i="2"/>
  <c r="M48" i="2" s="1"/>
  <c r="F47" i="2"/>
  <c r="M47" i="2"/>
  <c r="F46" i="2"/>
  <c r="M46" i="2" s="1"/>
  <c r="J149" i="1"/>
  <c r="F149" i="1" s="1"/>
  <c r="M149" i="1" s="1"/>
  <c r="J16" i="1"/>
  <c r="J28" i="1"/>
  <c r="J101" i="1"/>
  <c r="J122" i="1"/>
  <c r="F122" i="1" s="1"/>
  <c r="M122" i="1" s="1"/>
  <c r="J14" i="1"/>
  <c r="C14" i="1"/>
  <c r="M14" i="1"/>
  <c r="J146" i="1"/>
  <c r="F146" i="1" s="1"/>
  <c r="M146" i="1" s="1"/>
  <c r="J125" i="1"/>
  <c r="J110" i="1"/>
  <c r="J40" i="1"/>
  <c r="J158" i="1" s="1"/>
  <c r="J139" i="1"/>
  <c r="J141" i="1"/>
  <c r="J144" i="1"/>
  <c r="J118" i="1"/>
  <c r="F118" i="1"/>
  <c r="L45" i="1"/>
  <c r="L40" i="1" s="1"/>
  <c r="K45" i="1"/>
  <c r="C59" i="1"/>
  <c r="C132" i="1"/>
  <c r="C128" i="1" s="1"/>
  <c r="M128" i="1" s="1"/>
  <c r="G28" i="1"/>
  <c r="F28" i="1"/>
  <c r="C144" i="1"/>
  <c r="L122" i="1"/>
  <c r="L28" i="1"/>
  <c r="K122" i="1"/>
  <c r="K28" i="1"/>
  <c r="G144" i="1"/>
  <c r="F144" i="1" s="1"/>
  <c r="M144" i="1" s="1"/>
  <c r="L144" i="1"/>
  <c r="K144" i="1"/>
  <c r="I144" i="1"/>
  <c r="H144" i="1"/>
  <c r="E144" i="1"/>
  <c r="D144" i="1"/>
  <c r="F145" i="1"/>
  <c r="M145" i="1" s="1"/>
  <c r="M17" i="1"/>
  <c r="F152" i="2"/>
  <c r="M152" i="2" s="1"/>
  <c r="K101" i="1"/>
  <c r="I101" i="1"/>
  <c r="E101" i="1"/>
  <c r="D101" i="1"/>
  <c r="F107" i="1"/>
  <c r="M107" i="1"/>
  <c r="C28" i="1"/>
  <c r="M28" i="1" s="1"/>
  <c r="C110" i="1"/>
  <c r="C125" i="1"/>
  <c r="M125" i="1" s="1"/>
  <c r="C118" i="1"/>
  <c r="G146" i="1"/>
  <c r="L14" i="1"/>
  <c r="L158" i="1" s="1"/>
  <c r="L16" i="1"/>
  <c r="L149" i="1"/>
  <c r="L139" i="1"/>
  <c r="L141" i="1"/>
  <c r="L110" i="1"/>
  <c r="L118" i="1"/>
  <c r="L125" i="1"/>
  <c r="L146" i="1"/>
  <c r="K14" i="1"/>
  <c r="K16" i="1"/>
  <c r="K40" i="1"/>
  <c r="K110" i="1"/>
  <c r="K149" i="1"/>
  <c r="K125" i="1"/>
  <c r="K139" i="1"/>
  <c r="K141" i="1"/>
  <c r="K118" i="1"/>
  <c r="K146" i="1"/>
  <c r="I28" i="1"/>
  <c r="H28" i="1"/>
  <c r="E28" i="1"/>
  <c r="E14" i="1"/>
  <c r="E16" i="1"/>
  <c r="E158" i="1" s="1"/>
  <c r="E110" i="1"/>
  <c r="E118" i="1"/>
  <c r="D28" i="1"/>
  <c r="D14" i="1"/>
  <c r="D110" i="1"/>
  <c r="D16" i="1"/>
  <c r="D118" i="1"/>
  <c r="C139" i="1"/>
  <c r="M139" i="1" s="1"/>
  <c r="G139" i="1"/>
  <c r="F139" i="1" s="1"/>
  <c r="F46" i="1"/>
  <c r="G45" i="1"/>
  <c r="F45" i="1" s="1"/>
  <c r="F157" i="1"/>
  <c r="M157" i="1" s="1"/>
  <c r="F103" i="1"/>
  <c r="M103" i="1" s="1"/>
  <c r="F145" i="2"/>
  <c r="M145" i="2"/>
  <c r="F58" i="2"/>
  <c r="M58" i="2" s="1"/>
  <c r="F57" i="2"/>
  <c r="M57" i="2"/>
  <c r="M30" i="1"/>
  <c r="I45" i="1"/>
  <c r="I40" i="1" s="1"/>
  <c r="H45" i="1"/>
  <c r="H40" i="1"/>
  <c r="F94" i="1"/>
  <c r="E45" i="1"/>
  <c r="D45" i="1"/>
  <c r="D86" i="1"/>
  <c r="D57" i="1"/>
  <c r="D43" i="1"/>
  <c r="D47" i="1"/>
  <c r="D49" i="1"/>
  <c r="D51" i="1"/>
  <c r="D53" i="1"/>
  <c r="D55" i="1"/>
  <c r="D59" i="1"/>
  <c r="D61" i="1"/>
  <c r="D63" i="1"/>
  <c r="D65" i="1"/>
  <c r="D67" i="1"/>
  <c r="D69" i="1"/>
  <c r="D71" i="1"/>
  <c r="D73" i="1"/>
  <c r="D75" i="1"/>
  <c r="D77" i="1"/>
  <c r="D79" i="1"/>
  <c r="D81" i="1"/>
  <c r="D83" i="1"/>
  <c r="D99" i="1"/>
  <c r="D41" i="1"/>
  <c r="F98" i="1"/>
  <c r="M98" i="1"/>
  <c r="M122" i="2"/>
  <c r="G155" i="1"/>
  <c r="G149" i="1" s="1"/>
  <c r="F121" i="1"/>
  <c r="F120" i="1"/>
  <c r="F119" i="1"/>
  <c r="C79" i="1"/>
  <c r="M79" i="1" s="1"/>
  <c r="C77" i="1"/>
  <c r="C75" i="1"/>
  <c r="C73" i="1"/>
  <c r="M73" i="1" s="1"/>
  <c r="C71" i="1"/>
  <c r="M71" i="1" s="1"/>
  <c r="C69" i="1"/>
  <c r="C67" i="1"/>
  <c r="C65" i="1"/>
  <c r="M65" i="1" s="1"/>
  <c r="D132" i="1"/>
  <c r="D128" i="1" s="1"/>
  <c r="D129" i="1"/>
  <c r="C86" i="1"/>
  <c r="C99" i="1"/>
  <c r="E83" i="1"/>
  <c r="C83" i="1"/>
  <c r="E81" i="1"/>
  <c r="C81" i="1"/>
  <c r="E79" i="1"/>
  <c r="E77" i="1"/>
  <c r="E75" i="1"/>
  <c r="E73" i="1"/>
  <c r="E71" i="1"/>
  <c r="E69" i="1"/>
  <c r="E67" i="1"/>
  <c r="E65" i="1"/>
  <c r="E63" i="1"/>
  <c r="C63" i="1"/>
  <c r="E61" i="1"/>
  <c r="C61" i="1"/>
  <c r="E59" i="1"/>
  <c r="E57" i="1"/>
  <c r="C57" i="1"/>
  <c r="E55" i="1"/>
  <c r="C55" i="1"/>
  <c r="M55" i="1" s="1"/>
  <c r="E53" i="1"/>
  <c r="C53" i="1"/>
  <c r="E51" i="1"/>
  <c r="C51" i="1"/>
  <c r="M51" i="1" s="1"/>
  <c r="E49" i="1"/>
  <c r="C49" i="1"/>
  <c r="E47" i="1"/>
  <c r="C47" i="1"/>
  <c r="M47" i="1" s="1"/>
  <c r="C41" i="1"/>
  <c r="E43" i="1"/>
  <c r="E40" i="1" s="1"/>
  <c r="E41" i="1"/>
  <c r="M171" i="2"/>
  <c r="M170" i="2"/>
  <c r="M169" i="2"/>
  <c r="M166" i="2"/>
  <c r="M165" i="2" s="1"/>
  <c r="M162" i="2"/>
  <c r="F155" i="2"/>
  <c r="M155" i="2"/>
  <c r="F153" i="2"/>
  <c r="M153" i="2" s="1"/>
  <c r="F150" i="2"/>
  <c r="M150" i="2"/>
  <c r="F149" i="2"/>
  <c r="M149" i="2" s="1"/>
  <c r="F148" i="2"/>
  <c r="M148" i="2"/>
  <c r="F147" i="2"/>
  <c r="M147" i="2" s="1"/>
  <c r="F146" i="2"/>
  <c r="M146" i="2"/>
  <c r="F144" i="2"/>
  <c r="M144" i="2" s="1"/>
  <c r="F134" i="2"/>
  <c r="M134" i="2"/>
  <c r="F133" i="2"/>
  <c r="M133" i="2" s="1"/>
  <c r="F131" i="2"/>
  <c r="M131" i="2"/>
  <c r="F129" i="2"/>
  <c r="M129" i="2" s="1"/>
  <c r="F127" i="2"/>
  <c r="M127" i="2" s="1"/>
  <c r="F125" i="2"/>
  <c r="M125" i="2" s="1"/>
  <c r="M123" i="2"/>
  <c r="M121" i="2"/>
  <c r="M119" i="2"/>
  <c r="F118" i="2"/>
  <c r="M118" i="2"/>
  <c r="M116" i="2"/>
  <c r="F115" i="2"/>
  <c r="M115" i="2" s="1"/>
  <c r="F113" i="2"/>
  <c r="M113" i="2" s="1"/>
  <c r="F111" i="2"/>
  <c r="M111" i="2"/>
  <c r="F109" i="2"/>
  <c r="M109" i="2" s="1"/>
  <c r="F107" i="2"/>
  <c r="M107" i="2"/>
  <c r="F105" i="2"/>
  <c r="M105" i="2" s="1"/>
  <c r="F103" i="2"/>
  <c r="M103" i="2"/>
  <c r="F101" i="2"/>
  <c r="M101" i="2" s="1"/>
  <c r="F99" i="2"/>
  <c r="M99" i="2"/>
  <c r="M98" i="2"/>
  <c r="F97" i="2"/>
  <c r="M97" i="2"/>
  <c r="F95" i="2"/>
  <c r="M95" i="2"/>
  <c r="F93" i="2"/>
  <c r="M93" i="2"/>
  <c r="F91" i="2"/>
  <c r="M91" i="2"/>
  <c r="F89" i="2"/>
  <c r="M89" i="2"/>
  <c r="F87" i="2"/>
  <c r="M87" i="2" s="1"/>
  <c r="F85" i="2"/>
  <c r="M85" i="2" s="1"/>
  <c r="F83" i="2"/>
  <c r="M83" i="2" s="1"/>
  <c r="F81" i="2"/>
  <c r="M81" i="2"/>
  <c r="F79" i="2"/>
  <c r="M79" i="2" s="1"/>
  <c r="F77" i="2"/>
  <c r="M77" i="2"/>
  <c r="F75" i="2"/>
  <c r="M75" i="2" s="1"/>
  <c r="F73" i="2"/>
  <c r="M73" i="2"/>
  <c r="F71" i="2"/>
  <c r="M71" i="2"/>
  <c r="F67" i="2"/>
  <c r="M67" i="2" s="1"/>
  <c r="F65" i="2"/>
  <c r="M65" i="2" s="1"/>
  <c r="F64" i="2"/>
  <c r="M64" i="2" s="1"/>
  <c r="F63" i="2"/>
  <c r="M63" i="2"/>
  <c r="F61" i="2"/>
  <c r="M61" i="2" s="1"/>
  <c r="F60" i="2"/>
  <c r="M60" i="2"/>
  <c r="F59" i="2"/>
  <c r="M59" i="2" s="1"/>
  <c r="F56" i="2"/>
  <c r="M56" i="2"/>
  <c r="F44" i="2"/>
  <c r="M44" i="2" s="1"/>
  <c r="F43" i="2"/>
  <c r="M43" i="2" s="1"/>
  <c r="F42" i="2"/>
  <c r="M42" i="2" s="1"/>
  <c r="F41" i="2"/>
  <c r="M41" i="2"/>
  <c r="F40" i="2"/>
  <c r="M40" i="2" s="1"/>
  <c r="F39" i="2"/>
  <c r="M39" i="2"/>
  <c r="F38" i="2"/>
  <c r="M38" i="2" s="1"/>
  <c r="F37" i="2"/>
  <c r="M37" i="2"/>
  <c r="F36" i="2"/>
  <c r="M36" i="2" s="1"/>
  <c r="F35" i="2"/>
  <c r="M35" i="2" s="1"/>
  <c r="F33" i="2"/>
  <c r="M33" i="2" s="1"/>
  <c r="F32" i="2"/>
  <c r="M32" i="2"/>
  <c r="F31" i="2"/>
  <c r="M31" i="2" s="1"/>
  <c r="F30" i="2"/>
  <c r="M30" i="2"/>
  <c r="F29" i="2"/>
  <c r="M29" i="2" s="1"/>
  <c r="F28" i="2"/>
  <c r="M28" i="2"/>
  <c r="F27" i="2"/>
  <c r="M27" i="2" s="1"/>
  <c r="F26" i="2"/>
  <c r="M26" i="2" s="1"/>
  <c r="F25" i="2"/>
  <c r="M25" i="2" s="1"/>
  <c r="F24" i="2"/>
  <c r="M24" i="2"/>
  <c r="F23" i="2"/>
  <c r="M23" i="2" s="1"/>
  <c r="F22" i="2"/>
  <c r="M22" i="2"/>
  <c r="F21" i="2"/>
  <c r="M21" i="2" s="1"/>
  <c r="F20" i="2"/>
  <c r="M20" i="2"/>
  <c r="F19" i="2"/>
  <c r="M19" i="2" s="1"/>
  <c r="F18" i="2"/>
  <c r="M18" i="2" s="1"/>
  <c r="F17" i="2"/>
  <c r="M17" i="2" s="1"/>
  <c r="F16" i="2"/>
  <c r="M16" i="2"/>
  <c r="G110" i="1"/>
  <c r="F110" i="1" s="1"/>
  <c r="M110" i="1"/>
  <c r="G118" i="1"/>
  <c r="G16" i="1"/>
  <c r="F16" i="1" s="1"/>
  <c r="G125" i="1"/>
  <c r="F125" i="1"/>
  <c r="G141" i="1"/>
  <c r="F141" i="1"/>
  <c r="F156" i="1"/>
  <c r="M156" i="1" s="1"/>
  <c r="F155" i="1"/>
  <c r="M155" i="1" s="1"/>
  <c r="F154" i="1"/>
  <c r="M154" i="1" s="1"/>
  <c r="F153" i="1"/>
  <c r="M153" i="1" s="1"/>
  <c r="F152" i="1"/>
  <c r="M152" i="1" s="1"/>
  <c r="F151" i="1"/>
  <c r="M151" i="1" s="1"/>
  <c r="F150" i="1"/>
  <c r="M150" i="1"/>
  <c r="F148" i="1"/>
  <c r="M148" i="1" s="1"/>
  <c r="F147" i="1"/>
  <c r="M147" i="1" s="1"/>
  <c r="F143" i="1"/>
  <c r="M143" i="1" s="1"/>
  <c r="F142" i="1"/>
  <c r="M142" i="1"/>
  <c r="F140" i="1"/>
  <c r="F135" i="1"/>
  <c r="M135" i="1"/>
  <c r="F133" i="1"/>
  <c r="M133" i="1" s="1"/>
  <c r="F132" i="1"/>
  <c r="M132" i="1"/>
  <c r="F130" i="1"/>
  <c r="F129" i="1"/>
  <c r="F128" i="1" s="1"/>
  <c r="M129" i="1"/>
  <c r="F127" i="1"/>
  <c r="M127" i="1"/>
  <c r="F126" i="1"/>
  <c r="F123" i="1"/>
  <c r="M123" i="1"/>
  <c r="F117" i="1"/>
  <c r="M117" i="1" s="1"/>
  <c r="F116" i="1"/>
  <c r="F111" i="1"/>
  <c r="M111" i="1" s="1"/>
  <c r="F106" i="1"/>
  <c r="F105" i="1"/>
  <c r="F104" i="1"/>
  <c r="F102" i="1"/>
  <c r="M102" i="1" s="1"/>
  <c r="F100" i="1"/>
  <c r="F99" i="1"/>
  <c r="F93" i="1"/>
  <c r="F92" i="1"/>
  <c r="M92" i="1"/>
  <c r="F91" i="1"/>
  <c r="F90" i="1"/>
  <c r="M90" i="1"/>
  <c r="F89" i="1"/>
  <c r="F88" i="1"/>
  <c r="M88" i="1" s="1"/>
  <c r="F87" i="1"/>
  <c r="M87" i="1" s="1"/>
  <c r="F86" i="1"/>
  <c r="M86" i="1"/>
  <c r="F85" i="1"/>
  <c r="F84" i="1"/>
  <c r="M84" i="1" s="1"/>
  <c r="F83" i="1"/>
  <c r="F82" i="1"/>
  <c r="M82" i="1"/>
  <c r="F81" i="1"/>
  <c r="F80" i="1"/>
  <c r="M80" i="1" s="1"/>
  <c r="F79" i="1"/>
  <c r="F78" i="1"/>
  <c r="M78" i="1" s="1"/>
  <c r="F77" i="1"/>
  <c r="M77" i="1"/>
  <c r="F76" i="1"/>
  <c r="M76" i="1" s="1"/>
  <c r="F75" i="1"/>
  <c r="F74" i="1"/>
  <c r="M74" i="1"/>
  <c r="F73" i="1"/>
  <c r="F72" i="1"/>
  <c r="M72" i="1"/>
  <c r="F71" i="1"/>
  <c r="F70" i="1"/>
  <c r="M70" i="1"/>
  <c r="F69" i="1"/>
  <c r="M69" i="1"/>
  <c r="F68" i="1"/>
  <c r="M68" i="1"/>
  <c r="F67" i="1"/>
  <c r="M67" i="1" s="1"/>
  <c r="F66" i="1"/>
  <c r="M66" i="1" s="1"/>
  <c r="F65" i="1"/>
  <c r="F64" i="1"/>
  <c r="M64" i="1" s="1"/>
  <c r="F63" i="1"/>
  <c r="M63" i="1" s="1"/>
  <c r="F62" i="1"/>
  <c r="M62" i="1"/>
  <c r="F61" i="1"/>
  <c r="F60" i="1"/>
  <c r="M60" i="1" s="1"/>
  <c r="F59" i="1"/>
  <c r="F58" i="1"/>
  <c r="M58" i="1"/>
  <c r="F57" i="1"/>
  <c r="M57" i="1"/>
  <c r="F56" i="1"/>
  <c r="M56" i="1"/>
  <c r="F55" i="1"/>
  <c r="F54" i="1"/>
  <c r="M54" i="1" s="1"/>
  <c r="F53" i="1"/>
  <c r="M53" i="1"/>
  <c r="F52" i="1"/>
  <c r="M52" i="1" s="1"/>
  <c r="F51" i="1"/>
  <c r="F50" i="1"/>
  <c r="M50" i="1"/>
  <c r="F49" i="1"/>
  <c r="M49" i="1"/>
  <c r="F48" i="1"/>
  <c r="M48" i="1"/>
  <c r="F47" i="1"/>
  <c r="F44" i="1"/>
  <c r="M44" i="1"/>
  <c r="F43" i="1"/>
  <c r="F40" i="1" s="1"/>
  <c r="F41" i="1"/>
  <c r="M41" i="1"/>
  <c r="F42" i="1"/>
  <c r="M42" i="1"/>
  <c r="M36" i="1"/>
  <c r="F21" i="1"/>
  <c r="M21" i="1"/>
  <c r="F20" i="1"/>
  <c r="M20" i="1"/>
  <c r="F15" i="1"/>
  <c r="M15" i="1"/>
  <c r="C141" i="1"/>
  <c r="M141" i="1" s="1"/>
  <c r="M140" i="1"/>
  <c r="M138" i="1"/>
  <c r="M130" i="1"/>
  <c r="M126" i="1"/>
  <c r="M121" i="1"/>
  <c r="M120" i="1"/>
  <c r="M119" i="1"/>
  <c r="M116" i="1"/>
  <c r="M115" i="1"/>
  <c r="M114" i="1"/>
  <c r="M113" i="1"/>
  <c r="M106" i="1"/>
  <c r="M105" i="1"/>
  <c r="M104" i="1"/>
  <c r="M100" i="1"/>
  <c r="M99" i="1"/>
  <c r="M96" i="1"/>
  <c r="M94" i="1"/>
  <c r="M93" i="1"/>
  <c r="M91" i="1"/>
  <c r="M89" i="1"/>
  <c r="M85" i="1"/>
  <c r="M83" i="1"/>
  <c r="M81" i="1"/>
  <c r="M75" i="1"/>
  <c r="M61" i="1"/>
  <c r="M59" i="1"/>
  <c r="M46" i="1"/>
  <c r="M43" i="1"/>
  <c r="M35" i="1"/>
  <c r="M32" i="1"/>
  <c r="M29" i="1"/>
  <c r="M26" i="1"/>
  <c r="M18" i="1"/>
  <c r="I110" i="1"/>
  <c r="I118" i="1"/>
  <c r="I16" i="1"/>
  <c r="I146" i="1"/>
  <c r="I149" i="1"/>
  <c r="I125" i="1"/>
  <c r="I141" i="1"/>
  <c r="I139" i="1"/>
  <c r="H110" i="1"/>
  <c r="H158" i="1" s="1"/>
  <c r="H118" i="1"/>
  <c r="H16" i="1"/>
  <c r="H146" i="1"/>
  <c r="H149" i="1"/>
  <c r="H125" i="1"/>
  <c r="H141" i="1"/>
  <c r="H139" i="1"/>
  <c r="E149" i="1"/>
  <c r="E125" i="1"/>
  <c r="E141" i="1"/>
  <c r="E139" i="1"/>
  <c r="D149" i="1"/>
  <c r="D125" i="1"/>
  <c r="D141" i="1"/>
  <c r="D139" i="1"/>
  <c r="E146" i="1"/>
  <c r="D146" i="1"/>
  <c r="C146" i="1"/>
  <c r="I122" i="1"/>
  <c r="H122" i="1"/>
  <c r="G122" i="1"/>
  <c r="E122" i="1"/>
  <c r="D122" i="1"/>
  <c r="C122" i="1"/>
  <c r="I14" i="1"/>
  <c r="I158" i="1" s="1"/>
  <c r="H14" i="1"/>
  <c r="G14" i="1"/>
  <c r="F14" i="1" s="1"/>
  <c r="C68" i="2"/>
  <c r="M76" i="2"/>
  <c r="M45" i="1"/>
  <c r="C101" i="1"/>
  <c r="G40" i="1"/>
  <c r="F151" i="2"/>
  <c r="M167" i="2"/>
  <c r="F72" i="2"/>
  <c r="M72" i="2"/>
  <c r="F34" i="2"/>
  <c r="M34" i="2" s="1"/>
  <c r="K158" i="1"/>
  <c r="F143" i="2"/>
  <c r="E172" i="2"/>
  <c r="L172" i="2" l="1"/>
  <c r="F68" i="2"/>
  <c r="M68" i="2" s="1"/>
  <c r="M102" i="2"/>
  <c r="M110" i="2"/>
  <c r="G68" i="2"/>
  <c r="G172" i="2" s="1"/>
  <c r="D40" i="1"/>
  <c r="D158" i="1" s="1"/>
  <c r="G101" i="1"/>
  <c r="M90" i="2"/>
  <c r="M82" i="2"/>
  <c r="H68" i="2"/>
  <c r="H172" i="2" s="1"/>
  <c r="C40" i="1"/>
  <c r="M40" i="1" s="1"/>
  <c r="C172" i="2"/>
  <c r="M16" i="1"/>
  <c r="M151" i="2"/>
  <c r="F45" i="2"/>
  <c r="M45" i="2" s="1"/>
  <c r="M118" i="1"/>
  <c r="M88" i="2"/>
  <c r="F128" i="2"/>
  <c r="M128" i="2" s="1"/>
  <c r="M15" i="2"/>
  <c r="F160" i="2"/>
  <c r="M160" i="2" s="1"/>
  <c r="M161" i="2"/>
  <c r="C158" i="1" l="1"/>
  <c r="F172" i="2"/>
  <c r="M172" i="2"/>
  <c r="F101" i="1"/>
  <c r="G158" i="1"/>
  <c r="F158" i="1" l="1"/>
  <c r="M101" i="1"/>
  <c r="M158" i="1" s="1"/>
</calcChain>
</file>

<file path=xl/sharedStrings.xml><?xml version="1.0" encoding="utf-8"?>
<sst xmlns="http://schemas.openxmlformats.org/spreadsheetml/2006/main" count="534" uniqueCount="281">
  <si>
    <t>Додаток №2</t>
  </si>
  <si>
    <t>до рішення ___сесії Мелітопольської міської ради Запорізької області____скликання</t>
  </si>
  <si>
    <t>за тимчасовою класифікацією видатків та кредитування місцевих бюджетів</t>
  </si>
  <si>
    <t>Код тимчасової класифікації видатків та кредитування місцевих бюджетів</t>
  </si>
  <si>
    <t>Видатки загального фонду</t>
  </si>
  <si>
    <t>Видатки спеціального фонду</t>
  </si>
  <si>
    <t>Разом</t>
  </si>
  <si>
    <t>Всього</t>
  </si>
  <si>
    <t>з  них</t>
  </si>
  <si>
    <t>споживання</t>
  </si>
  <si>
    <t>розвитку</t>
  </si>
  <si>
    <t>оплата праці</t>
  </si>
  <si>
    <t>комунальні послуги та енергоносії</t>
  </si>
  <si>
    <t>бюджет розвитку</t>
  </si>
  <si>
    <t xml:space="preserve">з них </t>
  </si>
  <si>
    <t>капітальні видатки за рахунок коштів, що передаються із загального фонду до бюджету розвитку (спеціального фонду)</t>
  </si>
  <si>
    <t>13=3+6</t>
  </si>
  <si>
    <t>Державне управління</t>
  </si>
  <si>
    <t>Органи місцевого самоврядування</t>
  </si>
  <si>
    <t>Освіта</t>
  </si>
  <si>
    <t>Дошкільні заклади освіти</t>
  </si>
  <si>
    <t>Житлово-комунальне господарство</t>
  </si>
  <si>
    <t>Фізична культура і спорт</t>
  </si>
  <si>
    <t>Цільові фонди</t>
  </si>
  <si>
    <t>від «_____»______________ №____</t>
  </si>
  <si>
    <t>070201</t>
  </si>
  <si>
    <t>Загальноосвiтнi школи (в т.ч. школа-дитячий садок, iнтернат при школi), спецiалiзованi школи, лiцеї, гiмназiї, колегiуми</t>
  </si>
  <si>
    <t>070202</t>
  </si>
  <si>
    <t>Вечiрнi (змiннi) школи</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</si>
  <si>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</si>
  <si>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</si>
  <si>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</si>
  <si>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070401</t>
  </si>
  <si>
    <t>Позашкiльнi заклади освiти, заходи iз позашкiльної роботи з дiтьми</t>
  </si>
  <si>
    <t>070802</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</si>
  <si>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</si>
  <si>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</si>
  <si>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</si>
  <si>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</si>
  <si>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</si>
  <si>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</si>
  <si>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Iншi заклади освiти</t>
  </si>
  <si>
    <t>070808</t>
  </si>
  <si>
    <t>Допомога дітям-сиротам та дітям, позбавленим батьківського піклування, яким виповнюється 18 років</t>
  </si>
  <si>
    <r>
      <t xml:space="preserve">Найменування </t>
    </r>
    <r>
      <rPr>
        <sz val="8"/>
        <rFont val="Arial"/>
        <family val="2"/>
        <charset val="204"/>
      </rPr>
      <t>коду тимчасової класифікації видатків та кредитування місцевих бюджетів</t>
    </r>
  </si>
  <si>
    <t xml:space="preserve">Всього </t>
  </si>
  <si>
    <t>010000</t>
  </si>
  <si>
    <t>010116</t>
  </si>
  <si>
    <t>070000</t>
  </si>
  <si>
    <t>070101</t>
  </si>
  <si>
    <t>080000</t>
  </si>
  <si>
    <t xml:space="preserve">Охорона здоров"я </t>
  </si>
  <si>
    <t>080101</t>
  </si>
  <si>
    <t xml:space="preserve">Лікарні </t>
  </si>
  <si>
    <t>080203</t>
  </si>
  <si>
    <t>Пологовi будинки</t>
  </si>
  <si>
    <t>080209</t>
  </si>
  <si>
    <t>Станцiї швидкої та невiдкладної медичної допомоги</t>
  </si>
  <si>
    <t>080300</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</si>
  <si>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</si>
  <si>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</si>
  <si>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</si>
  <si>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</si>
  <si>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Загальнi i спецiалiзованi стоматологiчнi полiклiнiки</t>
  </si>
  <si>
    <t>080704</t>
  </si>
  <si>
    <t>Центри здоров`я i заходи у сфері санiтарної освiти</t>
  </si>
  <si>
    <t>081002</t>
  </si>
  <si>
    <t>081003</t>
  </si>
  <si>
    <t>Служби технiчного нагляду за будiвництвом та капiтальним ремонтом</t>
  </si>
  <si>
    <t>090000</t>
  </si>
  <si>
    <t>090201</t>
  </si>
  <si>
    <t xml:space="preserve">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</si>
  <si>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</si>
  <si>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</si>
  <si>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</si>
  <si>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</si>
  <si>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</si>
  <si>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</si>
  <si>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090204</t>
  </si>
  <si>
    <t xml:space="preserve">Пільги ветеранам військової служби, ветеранам органів внутрішніх справ, ветеранам державної пожежної охорони,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державної пожежної охорони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суддям у відставці, на оплату житлово-комунальних послуг </t>
  </si>
  <si>
    <t>090205</t>
  </si>
  <si>
    <t>090207</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</si>
  <si>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</si>
  <si>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</si>
  <si>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</si>
  <si>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</si>
  <si>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</si>
  <si>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</si>
  <si>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четвертою статті 29 Основ законодавства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</si>
  <si>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090214</t>
  </si>
  <si>
    <t>Пільги окремим категоріям громадян з послуг зв`язку</t>
  </si>
  <si>
    <t>090215</t>
  </si>
  <si>
    <t>Пільги багатодітним сім’ям на житлово-комунальні  послуги</t>
  </si>
  <si>
    <t>090216</t>
  </si>
  <si>
    <t>Пільги багатодітним сім’ям на придбання твердого палива</t>
  </si>
  <si>
    <t>090302</t>
  </si>
  <si>
    <t>Допомога в зв"язку з вагітністю і пологами</t>
  </si>
  <si>
    <t>090304</t>
  </si>
  <si>
    <t>Одноразова допомога при народженні дитини</t>
  </si>
  <si>
    <t>090303</t>
  </si>
  <si>
    <t>Допомога на догляд за дитиною віком до 3 років</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</si>
  <si>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</si>
  <si>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</si>
  <si>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</si>
  <si>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</si>
  <si>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</si>
  <si>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</si>
  <si>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</si>
  <si>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</si>
  <si>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</si>
  <si>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</si>
  <si>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</si>
  <si>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</si>
  <si>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</si>
  <si>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</si>
  <si>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090412</t>
  </si>
  <si>
    <t>Інші видатки на соціальний захист населення</t>
  </si>
  <si>
    <t>090414</t>
  </si>
  <si>
    <t>090416</t>
  </si>
  <si>
    <t>Інші видатки на соціальний захист ветеранів війни та праці</t>
  </si>
  <si>
    <t>090802</t>
  </si>
  <si>
    <t>Інші програми соціального захисту дітей </t>
  </si>
  <si>
    <t>091101</t>
  </si>
  <si>
    <t>Утримання центрів соціальних служб для сім"ї, дітей та молоді</t>
  </si>
  <si>
    <t>091102</t>
  </si>
  <si>
    <t>Програми і заходи центрів соціальних служб для сім"ї, дітей та молоді</t>
  </si>
  <si>
    <t>091103</t>
  </si>
  <si>
    <t>Соціальні програми і заходи державних органів у справах молоді</t>
  </si>
  <si>
    <t>091106</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</si>
  <si>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</si>
  <si>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</si>
  <si>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091204</t>
  </si>
  <si>
    <t>091209</t>
  </si>
  <si>
    <t xml:space="preserve">Фінансова підтримка громадських організацій інвалідів і ветеранів </t>
  </si>
  <si>
    <t>091300</t>
  </si>
  <si>
    <t>Державна соціальна допомога інвалідам з дитинства та дітям-інвалідам</t>
  </si>
  <si>
    <t>у т.ч.</t>
  </si>
  <si>
    <t>Капiтальний ремонт житлового фонду мiсцевих органiв влади</t>
  </si>
  <si>
    <t>Теплові мережі</t>
  </si>
  <si>
    <t>100202</t>
  </si>
  <si>
    <t>Водопровідно-каналізаційне господарство</t>
  </si>
  <si>
    <t>Благоустрiй мiст, сіл, селищ</t>
  </si>
  <si>
    <t xml:space="preserve">Бібліотеки </t>
  </si>
  <si>
    <t xml:space="preserve">Музеї і виставки </t>
  </si>
  <si>
    <t>Палаци i будинки культури, клуби та iншi заклади клубного типу</t>
  </si>
  <si>
    <t>Школи естетичного виховання дітей</t>
  </si>
  <si>
    <t xml:space="preserve">Інші культурно-освітні заклади та заходи </t>
  </si>
  <si>
    <t>Засоби масової інформації</t>
  </si>
  <si>
    <t>Телебачення і радіомовлення</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</si>
  <si>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</si>
  <si>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</si>
  <si>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</si>
  <si>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 xml:space="preserve">Капітальні вкладнення </t>
  </si>
  <si>
    <t>Землеустрій</t>
  </si>
  <si>
    <t>Програми в галузі сільського господарства, лісового господарства, рибальства та мисливства</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</si>
  <si>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</si>
  <si>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залізничому транспорті </t>
  </si>
  <si>
    <t xml:space="preserve">Охорона і раціональне використання земель </t>
  </si>
  <si>
    <t>Видатки на запобігання та ліквідацію надзвичайних ситуацій та наслідків стихійного лиха </t>
  </si>
  <si>
    <t>у т.р. за рахунок субвенції з обл.бюджету</t>
  </si>
  <si>
    <t xml:space="preserve">Цільові фонди, утворені Верховною Радою Автономної Республіки Крим, органами місцевого самоврядування і місцевими органами виконавчої влади </t>
  </si>
  <si>
    <t>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</si>
  <si>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</si>
  <si>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 xml:space="preserve">Проведення виборів народних депутатів Верховної Ради Автономної Республіки Крим, місцевих рад та сільських, селищних, міських голів </t>
  </si>
  <si>
    <t>у т.ч. За рахунок субвенції з державного бюджету місцевим бюджетам на проведення виборів депутатів Верховної Ради Автономної Республіки Крим, місцевих рад та сільських, селищних, міських голів</t>
  </si>
  <si>
    <t>Кошти, що передаються із загального фонду бюджету до бюджету розвитку (спеціального фонду)</t>
  </si>
  <si>
    <t xml:space="preserve">Інші видатки </t>
  </si>
  <si>
    <t>Субвенція з місцевого бюджету держ.бюджету на виконання програм соціально-економічного та культурного розвитку регіонів</t>
  </si>
  <si>
    <t>РАЗОМ ВИДАТКІВ</t>
  </si>
  <si>
    <r>
      <t>Інші послуги, пов'язані з економічною діяльністю</t>
    </r>
    <r>
      <rPr>
        <sz val="8"/>
        <rFont val="Arial"/>
        <family val="2"/>
        <charset val="204"/>
      </rPr>
      <t> </t>
    </r>
  </si>
  <si>
    <r>
      <t>Охорона навколишнього природного середовища та ядерна безпека</t>
    </r>
    <r>
      <rPr>
        <sz val="8"/>
        <rFont val="Arial"/>
        <family val="2"/>
        <charset val="204"/>
      </rPr>
      <t> </t>
    </r>
  </si>
  <si>
    <r>
      <t>Запобігання та ліквідація надзвичайних ситуацій та наслідків стихійного лиха</t>
    </r>
    <r>
      <rPr>
        <sz val="8"/>
        <rFont val="Arial"/>
        <family val="2"/>
        <charset val="204"/>
      </rPr>
      <t> </t>
    </r>
  </si>
  <si>
    <r>
      <t>( грн.)</t>
    </r>
    <r>
      <rPr>
        <b/>
        <sz val="13.5"/>
        <rFont val="Times New Roman"/>
        <family val="1"/>
        <charset val="204"/>
      </rPr>
      <t xml:space="preserve"> </t>
    </r>
  </si>
  <si>
    <t>Секретар Мелітопольської міської ради</t>
  </si>
  <si>
    <t xml:space="preserve">                                                                                                                                                                                    Додаток №3                                                                                                                                                                  </t>
  </si>
  <si>
    <t>за головними розпорядниками коштів</t>
  </si>
  <si>
    <t>(грн.)</t>
  </si>
  <si>
    <t>Код типової відомчої класифікації видатків</t>
  </si>
  <si>
    <t xml:space="preserve">Назва головного розпорядника коштів </t>
  </si>
  <si>
    <r>
      <t>Всього</t>
    </r>
    <r>
      <rPr>
        <sz val="9"/>
        <rFont val="Times New Roman"/>
        <family val="1"/>
        <charset val="204"/>
      </rPr>
      <t xml:space="preserve"> </t>
    </r>
  </si>
  <si>
    <r>
      <t xml:space="preserve">Найменування </t>
    </r>
    <r>
      <rPr>
        <sz val="8"/>
        <rFont val="Times New Roman"/>
        <family val="1"/>
        <charset val="204"/>
      </rPr>
      <t>коду тимчасової класифікації видатків та кредитування місцевих бюджетів</t>
    </r>
  </si>
  <si>
    <t>Виконавчий комітет Мелітопольської міської ради Запорізької області</t>
  </si>
  <si>
    <t xml:space="preserve">  Органи місцевого самоврядування</t>
  </si>
  <si>
    <t>Програми і заходи цетрів соціальних служб для сім"ї, дітей та молоді</t>
  </si>
  <si>
    <t>Соціальні програми і заходи державних органів у справах молоді </t>
  </si>
  <si>
    <t>160101</t>
  </si>
  <si>
    <t>Охорона та раціональне використання природних ресурсів</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</si>
  <si>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</si>
  <si>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</si>
  <si>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Інші видатки</t>
  </si>
  <si>
    <t>Управління освіти Мелітопольської міської ради Запорізької області</t>
  </si>
  <si>
    <t xml:space="preserve"> Органи місцевого самоврядування</t>
  </si>
  <si>
    <t>Вечірні( змінні) школи</t>
  </si>
  <si>
    <t xml:space="preserve">Інші заклади освіти </t>
  </si>
  <si>
    <t>Пологові будинки</t>
  </si>
  <si>
    <t>Станції швидкої та невідкладної медичної допомоги</t>
  </si>
  <si>
    <t>Загальні і спеціалізовані стоматологічні поліклініки</t>
  </si>
  <si>
    <t>Центри здоров"я і заходи у сфері санітарної освіти</t>
  </si>
  <si>
    <t>Інші заходи по охороні здоров"я</t>
  </si>
  <si>
    <t>Управління праці та соціального захисту населення  Мелітопольської міської ради Запорізької області</t>
  </si>
  <si>
    <t>Пільги ветеранам військової служби, ветеранам органів внутрішніх справ, ветеранам державної пожежної охорони, ветеранам Державної служби спеціального зв`язку та захисту інформації України, вдовам (вдівцям) померлих (загиблих) ветеранів військової слу</t>
  </si>
  <si>
    <t>Допомога в зв"язку з вагітністю та пологами</t>
  </si>
  <si>
    <t xml:space="preserve">Компенсаційні виплати за пільговий проїзд  окремих категорій громадян на залізничному транспорті </t>
  </si>
  <si>
    <t>Служба у справах дітей Мелітопольської міської ради Запорізької області</t>
  </si>
  <si>
    <t>Інші прогарми соціального захисту дітей</t>
  </si>
  <si>
    <t>100201</t>
  </si>
  <si>
    <t xml:space="preserve">Управління комунальною власністю Мелітопольської міської ради </t>
  </si>
  <si>
    <t>Відділ культури Мелітопольської міської ради</t>
  </si>
  <si>
    <t>Відділ капітального будівництва Мелітопольської міської ради Запорізької області</t>
  </si>
  <si>
    <t xml:space="preserve"> органи місцевого самоврядування</t>
  </si>
  <si>
    <t>Капітальні вкладення</t>
  </si>
  <si>
    <t>Запобігання надзвичайним ситуаціям та наслідкам стихійного лиха</t>
  </si>
  <si>
    <t>Фінансове управління Мелітопольської міської ради Запорізької області</t>
  </si>
  <si>
    <t>250306</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</si>
  <si>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</si>
  <si>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</si>
  <si>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</si>
  <si>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А.О.Полячонок</t>
  </si>
  <si>
    <r>
      <t>Сільське і лісове господарство, рибне господарство та мисливство</t>
    </r>
    <r>
      <rPr>
        <sz val="8"/>
        <rFont val="Arial"/>
        <family val="2"/>
        <charset val="204"/>
      </rPr>
      <t> </t>
    </r>
  </si>
  <si>
    <t xml:space="preserve">Начальник фінансового управління Мелітопольської міської ради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</si>
  <si>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</si>
  <si>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</si>
  <si>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</si>
  <si>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</si>
  <si>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Соціальний захист та соціальне забезпечення</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</si>
  <si>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суддям у відставці, на житлово-комунальні послуги</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</si>
  <si>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на придбання твердого палива</t>
  </si>
  <si>
    <t>Пільги багатодітним сім’ям на придбання твердого палива та скрапленого газу</t>
  </si>
  <si>
    <t xml:space="preserve">Територіальні медичні об'єднання </t>
  </si>
  <si>
    <t>080102</t>
  </si>
  <si>
    <t>Центри соціальної реабілітації дітей – інвалідів; центри професійної реабілітації інвалідів</t>
  </si>
  <si>
    <t xml:space="preserve">Внески органів влади Автономної Республіки Крим та органів місцевого самоврядування у статутні фонди суб'єктів підприємницької діяльності </t>
  </si>
  <si>
    <t>180409</t>
  </si>
  <si>
    <t>Управління у справах сім"ї, молоді та спорту Мелітопольської міської ради Запорізької області</t>
  </si>
  <si>
    <t>100101</t>
  </si>
  <si>
    <t>Житлово-експлуатаційне господарство</t>
  </si>
  <si>
    <t>Н.В.Доломан</t>
  </si>
  <si>
    <t>Обслуговування внутрішнього боргу</t>
  </si>
  <si>
    <t>Обслуговування боргу</t>
  </si>
  <si>
    <t>Відділ охорони здоров'я Мелітопольської міської ради</t>
  </si>
  <si>
    <t>03</t>
  </si>
  <si>
    <t>10</t>
  </si>
  <si>
    <t>14</t>
  </si>
  <si>
    <t>15</t>
  </si>
  <si>
    <t>20</t>
  </si>
  <si>
    <t>45</t>
  </si>
  <si>
    <t>24</t>
  </si>
  <si>
    <t>11</t>
  </si>
  <si>
    <t>47</t>
  </si>
  <si>
    <t>75</t>
  </si>
  <si>
    <t>76</t>
  </si>
  <si>
    <t>Розподіл видатків бюджету м. Мелітополя на _2012_ рік</t>
  </si>
  <si>
    <t>Видатки бюджету м. Мелітополя на 2012 рік</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</si>
  <si>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</si>
  <si>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100102</t>
  </si>
  <si>
    <t>100203</t>
  </si>
  <si>
    <t>180404</t>
  </si>
  <si>
    <t>41</t>
  </si>
  <si>
    <t>Управління комунального господарства Мелітопольської міської ради Запорізької області</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</si>
  <si>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</si>
  <si>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</si>
  <si>
    <t>230000</t>
  </si>
  <si>
    <t>Резервний фонд</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</si>
  <si>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</si>
  <si>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Видатки на проведення робіт, пов"язаних із будівництвом, реконструкцією, ремонтом та утриманням автомобільних доріг</t>
  </si>
  <si>
    <t>Видатки на проведення робіт, пов`язаних із будiвництвом, реконструкцiєю, ремонтом та утриманням автомобiльних дорiг</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</si>
  <si>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</si>
  <si>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081006</t>
  </si>
  <si>
    <t>Програми і централізовані заходи з імунопрофілактики</t>
  </si>
  <si>
    <t>Підтримка малого і середнього підприємництва</t>
  </si>
  <si>
    <t>Будівництво</t>
  </si>
  <si>
    <t>Культура і мистецтво</t>
  </si>
  <si>
    <t>Транспорт, дорожне господарство, зв"язок, телекомунікації та інформатика</t>
  </si>
  <si>
    <t>Видатки, не віднесені до основних груп</t>
  </si>
  <si>
    <t xml:space="preserve">Резервний фонд </t>
  </si>
  <si>
    <t>Територіальні центри соціального обслуговування (надання соціальних послуг)</t>
  </si>
  <si>
    <t>Видатки на впровадження засобів обліку витрат та регулювання споживання води та теплової енергії</t>
  </si>
  <si>
    <t>170103</t>
  </si>
  <si>
    <t>Інші заходи у сфері автомобільного транспорту</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</si>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</sst>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Cyr"/>
      <charset val="204"/>
    </font>
    <font>
      <b/>
      <sz val="8"/>
      <name val="Times New Roman"/>
      <family val="1"/>
      <charset val="204"/>
    </font>
    <font>
      <sz val="10"/>
      <name val="Times New Roman"/>
      <family val="1"/>
      <charset val="204"/>
    </font>
    <font>
      <b/>
      <sz val="13.5"/>
      <name val="Times New Roman"/>
      <family val="1"/>
      <charset val="204"/>
    </font>
    <font>
      <sz val="8"/>
      <name val="Times New Roman"/>
      <family val="1"/>
      <charset val="204"/>
    </font>
    <font>
      <sz val="7"/>
      <name val="Times New Roman"/>
      <family val="1"/>
      <charset val="204"/>
    </font>
    <font>
      <sz val="8"/>
      <name val="Arial Cyr"/>
      <charset val="204"/>
    </font>
    <font>
      <sz val="10"/>
      <name val="Arial"/>
      <family val="2"/>
      <charset val="204"/>
    </font>
    <font>
      <sz val="6"/>
      <name val="Arial"/>
      <family val="2"/>
      <charset val="204"/>
    </font>
    <font>
      <sz val="8"/>
      <name val="Arial"/>
      <family val="2"/>
      <charset val="204"/>
    </font>
    <font>
      <sz val="11"/>
      <name val="Arial"/>
      <family val="2"/>
      <charset val="204"/>
    </font>
    <font>
      <b/>
      <sz val="8"/>
      <name val="Arial"/>
      <family val="2"/>
      <charset val="204"/>
    </font>
    <font>
      <sz val="7.5"/>
      <name val="Arial"/>
      <family val="2"/>
      <charset val="204"/>
    </font>
    <font>
      <b/>
      <sz val="10"/>
      <name val="Arial"/>
      <family val="2"/>
      <charset val="204"/>
    </font>
    <font>
      <sz val="8"/>
      <color indexed="8"/>
      <name val="Arial"/>
      <family val="2"/>
      <charset val="204"/>
    </font>
    <font>
      <sz val="8"/>
      <color indexed="8"/>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color indexed="8"/>
      <name val="Arial"/>
      <family val="2"/>
      <charset val="204"/>
    </font>
    <font>
      <sz val="10"/>
      <color indexed="53"/>
      <name val="Arial"/>
      <family val="2"/>
      <charset val="204"/>
    </font>
  </fonts>
  <fills count="2">
    <fill>
      <patternFill patternType="none"/>
    </fill>
    <fill>
      <patternFill patternType="gray125"/>
    </fill>
  </fills>
  <borders count="58">
    <border>
      <left/>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94">
    <xf numFmtId="0" fontId="0" fillId="0" borderId="0" xfId="0"/>
    <xf numFmtId="0" fontId="1" fillId="0" borderId="0" xfId="0" applyFont="1" applyAlignment="1">
      <alignment horizontal="justify"/>
    </xf>
    <xf numFmtId="0" fontId="2" fillId="0" borderId="0" xfId="0" applyFont="1" applyAlignment="1">
      <alignment horizontal="justify"/>
    </xf>
    <xf numFmtId="0" fontId="9" fillId="0" borderId="1" xfId="0" applyFont="1" applyBorder="1" applyAlignment="1">
      <alignment horizontal="center" wrapText="1"/>
    </xf>
    <xf numFmtId="49" fontId="14" fillId="0" borderId="2" xfId="0" applyNumberFormat="1" applyFont="1" applyBorder="1" applyAlignment="1" applyProtection="1">
      <alignment horizontal="center" vertical="top" wrapText="1"/>
      <protection locked="0"/>
    </xf>
    <xf numFmtId="49" fontId="9" fillId="0" borderId="2" xfId="0" applyNumberFormat="1" applyFont="1" applyBorder="1" applyAlignment="1" applyProtection="1">
      <alignment horizontal="center" vertical="top"/>
      <protection locked="0"/>
    </xf>
    <xf numFmtId="0" fontId="14" fillId="0" borderId="2" xfId="0" applyFont="1" applyBorder="1" applyAlignment="1" applyProtection="1">
      <alignment horizontal="center" vertical="top" wrapText="1"/>
      <protection locked="0"/>
    </xf>
    <xf numFmtId="0" fontId="9" fillId="0" borderId="3" xfId="0" applyFont="1" applyBorder="1" applyAlignment="1">
      <alignment horizontal="center" vertical="top"/>
    </xf>
    <xf numFmtId="49" fontId="9" fillId="0" borderId="2" xfId="0" applyNumberFormat="1" applyFont="1" applyBorder="1" applyAlignment="1">
      <alignment horizontal="center" vertical="top"/>
    </xf>
    <xf numFmtId="49" fontId="9" fillId="0" borderId="2" xfId="0" applyNumberFormat="1" applyFont="1" applyBorder="1" applyAlignment="1">
      <alignment vertical="top"/>
    </xf>
    <xf numFmtId="0" fontId="9" fillId="0" borderId="2"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pplyProtection="1">
      <alignment horizontal="center" vertical="top" wrapText="1"/>
      <protection locked="0"/>
    </xf>
    <xf numFmtId="49" fontId="9" fillId="0" borderId="4" xfId="0" applyNumberFormat="1" applyFont="1" applyBorder="1" applyAlignment="1">
      <alignment horizontal="center" vertical="top" wrapText="1"/>
    </xf>
    <xf numFmtId="49" fontId="9" fillId="0" borderId="5" xfId="0" applyNumberFormat="1" applyFont="1" applyBorder="1" applyAlignment="1">
      <alignment horizontal="center" vertical="top"/>
    </xf>
    <xf numFmtId="49" fontId="14" fillId="0" borderId="4" xfId="0" applyNumberFormat="1" applyFont="1" applyBorder="1" applyAlignment="1" applyProtection="1">
      <alignment horizontal="center" vertical="top" wrapText="1"/>
      <protection locked="0"/>
    </xf>
    <xf numFmtId="49" fontId="9" fillId="0" borderId="3" xfId="0" applyNumberFormat="1" applyFont="1" applyBorder="1" applyAlignment="1">
      <alignment horizontal="center" vertical="top" wrapText="1"/>
    </xf>
    <xf numFmtId="49" fontId="9" fillId="0" borderId="4" xfId="0" applyNumberFormat="1" applyFont="1" applyBorder="1" applyAlignment="1" applyProtection="1">
      <alignment horizontal="center" vertical="top"/>
      <protection locked="0"/>
    </xf>
    <xf numFmtId="49" fontId="11" fillId="0" borderId="6" xfId="0" applyNumberFormat="1" applyFont="1" applyBorder="1" applyAlignment="1">
      <alignment horizontal="center" vertical="top"/>
    </xf>
    <xf numFmtId="0" fontId="9" fillId="0" borderId="5" xfId="0" applyFont="1" applyBorder="1" applyAlignment="1">
      <alignment horizontal="center" vertical="top"/>
    </xf>
    <xf numFmtId="0" fontId="9" fillId="0" borderId="4" xfId="0" applyFont="1" applyBorder="1" applyAlignment="1">
      <alignment horizontal="center" vertical="top"/>
    </xf>
    <xf numFmtId="0" fontId="14" fillId="0" borderId="5" xfId="0" applyFont="1" applyBorder="1" applyAlignment="1" applyProtection="1">
      <alignment horizontal="center" vertical="top" wrapText="1"/>
      <protection locked="0"/>
    </xf>
    <xf numFmtId="0" fontId="11" fillId="0" borderId="6" xfId="0" applyFont="1" applyBorder="1" applyAlignment="1">
      <alignment horizontal="center" vertical="top"/>
    </xf>
    <xf numFmtId="0" fontId="9" fillId="0" borderId="4" xfId="0" applyFont="1" applyBorder="1" applyAlignment="1">
      <alignment horizontal="center" vertical="top" wrapText="1"/>
    </xf>
    <xf numFmtId="0" fontId="14" fillId="0" borderId="4" xfId="0" applyFont="1" applyBorder="1" applyAlignment="1" applyProtection="1">
      <alignment horizontal="center" vertical="top" wrapText="1"/>
      <protection locked="0"/>
    </xf>
    <xf numFmtId="0" fontId="9" fillId="0" borderId="6" xfId="0" applyFont="1" applyBorder="1" applyAlignment="1">
      <alignment vertical="top"/>
    </xf>
    <xf numFmtId="0" fontId="5" fillId="0" borderId="7" xfId="0" applyFont="1" applyBorder="1" applyAlignment="1">
      <alignment horizontal="justify"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7" xfId="0" applyFont="1" applyBorder="1" applyAlignment="1">
      <alignment horizontal="center" vertical="top" wrapText="1"/>
    </xf>
    <xf numFmtId="0" fontId="12" fillId="0" borderId="10" xfId="0" applyFont="1" applyBorder="1" applyAlignment="1">
      <alignment horizontal="justify" vertical="top" wrapText="1"/>
    </xf>
    <xf numFmtId="0" fontId="9" fillId="0" borderId="11" xfId="0" applyFont="1" applyBorder="1" applyAlignment="1">
      <alignment horizontal="justify" vertical="top" wrapText="1"/>
    </xf>
    <xf numFmtId="0" fontId="9" fillId="0" borderId="12" xfId="0" applyFont="1" applyBorder="1" applyAlignment="1">
      <alignment vertical="center" wrapText="1"/>
    </xf>
    <xf numFmtId="0" fontId="9" fillId="0" borderId="12" xfId="0" applyFont="1" applyBorder="1" applyAlignment="1">
      <alignment vertical="top" wrapText="1"/>
    </xf>
    <xf numFmtId="0" fontId="8" fillId="0" borderId="12" xfId="0" applyFont="1" applyBorder="1" applyAlignment="1">
      <alignment vertical="top" wrapText="1"/>
    </xf>
    <xf numFmtId="0" fontId="9" fillId="0" borderId="13" xfId="0" applyFont="1" applyBorder="1" applyAlignment="1">
      <alignment vertical="center" wrapText="1"/>
    </xf>
    <xf numFmtId="0" fontId="11" fillId="0" borderId="14" xfId="0" applyFont="1" applyBorder="1" applyAlignment="1">
      <alignment horizontal="center" vertical="top" wrapText="1"/>
    </xf>
    <xf numFmtId="0" fontId="9" fillId="0" borderId="11" xfId="0" applyFont="1" applyBorder="1" applyAlignment="1">
      <alignment vertical="top"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9" fillId="0" borderId="12" xfId="0" applyFont="1" applyBorder="1" applyAlignment="1">
      <alignment wrapText="1"/>
    </xf>
    <xf numFmtId="0" fontId="9" fillId="0" borderId="12" xfId="0" applyFont="1" applyBorder="1"/>
    <xf numFmtId="0" fontId="14" fillId="0" borderId="12" xfId="0" applyFont="1" applyBorder="1" applyAlignment="1" applyProtection="1">
      <alignment vertical="top" wrapText="1"/>
      <protection locked="0"/>
    </xf>
    <xf numFmtId="0" fontId="9" fillId="0" borderId="13" xfId="0" applyFont="1" applyBorder="1" applyAlignment="1">
      <alignment vertical="top" wrapText="1"/>
    </xf>
    <xf numFmtId="0" fontId="6" fillId="0" borderId="11" xfId="0" applyFont="1" applyBorder="1" applyAlignment="1">
      <alignment vertical="center" wrapText="1"/>
    </xf>
    <xf numFmtId="0" fontId="14" fillId="0" borderId="12" xfId="0" applyFont="1" applyBorder="1" applyAlignment="1">
      <alignment wrapText="1"/>
    </xf>
    <xf numFmtId="0" fontId="14" fillId="0" borderId="13" xfId="0" applyFont="1" applyBorder="1" applyAlignment="1">
      <alignment wrapText="1"/>
    </xf>
    <xf numFmtId="0" fontId="11" fillId="0" borderId="14" xfId="0" applyFont="1" applyBorder="1" applyAlignment="1">
      <alignment vertical="top" wrapText="1"/>
    </xf>
    <xf numFmtId="0" fontId="9" fillId="0" borderId="10" xfId="0" applyFont="1" applyBorder="1" applyAlignment="1">
      <alignment vertical="top" wrapText="1"/>
    </xf>
    <xf numFmtId="0" fontId="9" fillId="0" borderId="10" xfId="0" applyFont="1" applyBorder="1" applyAlignment="1">
      <alignment horizontal="center" vertical="top" wrapText="1"/>
    </xf>
    <xf numFmtId="0" fontId="9" fillId="0" borderId="13" xfId="0" applyFont="1" applyBorder="1" applyAlignment="1">
      <alignment horizontal="left" vertical="top" wrapText="1"/>
    </xf>
    <xf numFmtId="0" fontId="9" fillId="0" borderId="13" xfId="0" applyFont="1" applyBorder="1" applyAlignment="1" applyProtection="1">
      <alignment vertical="top" wrapText="1"/>
      <protection locked="0"/>
    </xf>
    <xf numFmtId="0" fontId="11" fillId="0" borderId="14" xfId="0" applyFont="1" applyBorder="1" applyAlignment="1">
      <alignment wrapText="1"/>
    </xf>
    <xf numFmtId="0" fontId="15" fillId="0" borderId="10" xfId="0" applyFont="1" applyBorder="1" applyAlignment="1" applyProtection="1">
      <alignment vertical="center" wrapText="1"/>
      <protection locked="0"/>
    </xf>
    <xf numFmtId="0" fontId="15" fillId="0" borderId="11" xfId="0" applyFont="1" applyBorder="1" applyAlignment="1">
      <alignment wrapText="1"/>
    </xf>
    <xf numFmtId="0" fontId="15" fillId="0" borderId="12" xfId="0" applyFont="1" applyBorder="1" applyAlignment="1">
      <alignment wrapText="1"/>
    </xf>
    <xf numFmtId="0" fontId="9" fillId="0" borderId="12" xfId="0" applyFont="1" applyFill="1" applyBorder="1" applyAlignment="1" applyProtection="1">
      <alignment vertical="top" wrapText="1"/>
      <protection locked="0"/>
    </xf>
    <xf numFmtId="0" fontId="6" fillId="0" borderId="12" xfId="0" applyFont="1" applyBorder="1" applyAlignment="1">
      <alignment vertical="top" wrapText="1"/>
    </xf>
    <xf numFmtId="0" fontId="8" fillId="0" borderId="1" xfId="0" applyFont="1" applyBorder="1" applyAlignment="1">
      <alignment horizontal="center" wrapText="1"/>
    </xf>
    <xf numFmtId="0" fontId="4" fillId="0" borderId="0" xfId="0" applyFont="1" applyAlignment="1">
      <alignment horizontal="justify"/>
    </xf>
    <xf numFmtId="0" fontId="16" fillId="0" borderId="15" xfId="0" applyFont="1" applyBorder="1" applyAlignment="1">
      <alignment horizontal="center" wrapText="1"/>
    </xf>
    <xf numFmtId="0" fontId="16" fillId="0" borderId="16" xfId="0" applyFont="1" applyBorder="1" applyAlignment="1">
      <alignment horizontal="center" wrapText="1"/>
    </xf>
    <xf numFmtId="0" fontId="16" fillId="0" borderId="17" xfId="0" applyFont="1" applyBorder="1" applyAlignment="1">
      <alignment horizontal="center" wrapText="1"/>
    </xf>
    <xf numFmtId="0" fontId="4" fillId="0" borderId="1" xfId="0" applyFont="1" applyBorder="1" applyAlignment="1">
      <alignment horizontal="center" wrapText="1"/>
    </xf>
    <xf numFmtId="0" fontId="5" fillId="0" borderId="18" xfId="0" applyFont="1" applyBorder="1" applyAlignment="1">
      <alignment horizontal="justify" vertical="top" wrapText="1"/>
    </xf>
    <xf numFmtId="0" fontId="5" fillId="0" borderId="1" xfId="0" applyFont="1" applyBorder="1" applyAlignment="1">
      <alignment horizontal="center" vertical="top" wrapText="1"/>
    </xf>
    <xf numFmtId="0" fontId="5" fillId="0" borderId="19" xfId="0" applyFont="1" applyBorder="1" applyAlignment="1">
      <alignment horizontal="center" vertical="top" wrapText="1"/>
    </xf>
    <xf numFmtId="49" fontId="11" fillId="0" borderId="7" xfId="0" applyNumberFormat="1" applyFont="1" applyBorder="1" applyAlignment="1" applyProtection="1">
      <alignment horizontal="center" vertical="top" wrapText="1"/>
      <protection locked="0"/>
    </xf>
    <xf numFmtId="0" fontId="19" fillId="0" borderId="9" xfId="0" applyFont="1" applyBorder="1" applyAlignment="1" applyProtection="1">
      <alignment vertical="top" wrapText="1"/>
      <protection locked="0"/>
    </xf>
    <xf numFmtId="49" fontId="14" fillId="0" borderId="20" xfId="0" applyNumberFormat="1" applyFont="1" applyBorder="1" applyAlignment="1" applyProtection="1">
      <alignment horizontal="center" vertical="center" wrapText="1"/>
      <protection locked="0"/>
    </xf>
    <xf numFmtId="0" fontId="14" fillId="0" borderId="21" xfId="0" applyFont="1" applyBorder="1" applyAlignment="1" applyProtection="1">
      <alignment vertical="center" wrapText="1"/>
      <protection locked="0"/>
    </xf>
    <xf numFmtId="49" fontId="9" fillId="0" borderId="20" xfId="0" applyNumberFormat="1" applyFont="1" applyBorder="1" applyAlignment="1">
      <alignment horizontal="center" vertical="top"/>
    </xf>
    <xf numFmtId="0" fontId="14" fillId="0" borderId="21" xfId="0" applyFont="1" applyBorder="1" applyAlignment="1" applyProtection="1">
      <alignment vertical="top" wrapText="1"/>
      <protection locked="0"/>
    </xf>
    <xf numFmtId="49" fontId="14" fillId="0" borderId="20" xfId="0" applyNumberFormat="1" applyFont="1" applyBorder="1" applyAlignment="1" applyProtection="1">
      <alignment horizontal="center" vertical="top" wrapText="1"/>
      <protection locked="0"/>
    </xf>
    <xf numFmtId="0" fontId="9" fillId="0" borderId="21" xfId="0" applyFont="1" applyBorder="1" applyAlignment="1">
      <alignment vertical="top" wrapText="1"/>
    </xf>
    <xf numFmtId="0" fontId="9" fillId="0" borderId="21" xfId="0" applyFont="1" applyBorder="1" applyAlignment="1">
      <alignment wrapText="1"/>
    </xf>
    <xf numFmtId="0" fontId="2" fillId="0" borderId="0" xfId="0" applyFont="1" applyAlignment="1">
      <alignment wrapText="1"/>
    </xf>
    <xf numFmtId="49" fontId="9" fillId="0" borderId="20" xfId="0" applyNumberFormat="1" applyFont="1" applyBorder="1" applyAlignment="1" applyProtection="1">
      <alignment horizontal="center" vertical="top" wrapText="1"/>
      <protection locked="0"/>
    </xf>
    <xf numFmtId="0" fontId="9" fillId="0" borderId="21" xfId="0" applyFont="1" applyFill="1" applyBorder="1" applyAlignment="1" applyProtection="1">
      <alignment vertical="top" wrapText="1"/>
      <protection locked="0"/>
    </xf>
    <xf numFmtId="0" fontId="9" fillId="0" borderId="21" xfId="0" applyFont="1" applyBorder="1" applyAlignment="1">
      <alignment vertical="center" wrapText="1"/>
    </xf>
    <xf numFmtId="0" fontId="14" fillId="0" borderId="21" xfId="0" applyFont="1" applyBorder="1" applyAlignment="1">
      <alignment wrapText="1"/>
    </xf>
    <xf numFmtId="49" fontId="9" fillId="0" borderId="22" xfId="0" applyNumberFormat="1" applyFont="1" applyBorder="1" applyAlignment="1">
      <alignment horizontal="center" vertical="top"/>
    </xf>
    <xf numFmtId="0" fontId="14" fillId="0" borderId="23" xfId="0" applyFont="1" applyBorder="1" applyAlignment="1" applyProtection="1">
      <alignment vertical="top" wrapText="1"/>
      <protection locked="0"/>
    </xf>
    <xf numFmtId="49" fontId="19" fillId="0" borderId="24" xfId="0" applyNumberFormat="1" applyFont="1" applyBorder="1" applyAlignment="1" applyProtection="1">
      <alignment horizontal="center" vertical="top" wrapText="1"/>
      <protection locked="0"/>
    </xf>
    <xf numFmtId="0" fontId="19" fillId="0" borderId="16" xfId="0" applyFont="1" applyBorder="1" applyAlignment="1" applyProtection="1">
      <alignment vertical="top" wrapText="1"/>
      <protection locked="0"/>
    </xf>
    <xf numFmtId="49" fontId="9" fillId="0" borderId="25" xfId="0" applyNumberFormat="1" applyFont="1" applyBorder="1" applyAlignment="1" applyProtection="1">
      <alignment horizontal="center" vertical="top" wrapText="1"/>
      <protection locked="0"/>
    </xf>
    <xf numFmtId="49" fontId="11" fillId="0" borderId="24" xfId="0" applyNumberFormat="1" applyFont="1" applyBorder="1" applyAlignment="1" applyProtection="1">
      <alignment horizontal="center" vertical="top" wrapText="1"/>
      <protection locked="0"/>
    </xf>
    <xf numFmtId="0" fontId="14" fillId="0" borderId="21" xfId="0" applyFont="1" applyBorder="1" applyAlignment="1" applyProtection="1">
      <alignment horizontal="left" vertical="top" wrapText="1"/>
      <protection locked="0"/>
    </xf>
    <xf numFmtId="49" fontId="14" fillId="0" borderId="22" xfId="0" applyNumberFormat="1" applyFont="1" applyBorder="1" applyAlignment="1" applyProtection="1">
      <alignment horizontal="center" vertical="top" wrapText="1"/>
      <protection locked="0"/>
    </xf>
    <xf numFmtId="0" fontId="9" fillId="0" borderId="23" xfId="0" applyFont="1" applyBorder="1" applyAlignment="1">
      <alignment vertical="center" wrapText="1"/>
    </xf>
    <xf numFmtId="49" fontId="9" fillId="0" borderId="20" xfId="0" applyNumberFormat="1" applyFont="1" applyBorder="1" applyAlignment="1" applyProtection="1">
      <alignment horizontal="center" vertical="top"/>
      <protection locked="0"/>
    </xf>
    <xf numFmtId="0" fontId="9" fillId="0" borderId="21" xfId="0" applyFont="1" applyBorder="1" applyAlignment="1" applyProtection="1">
      <alignment vertical="top" wrapText="1"/>
      <protection locked="0"/>
    </xf>
    <xf numFmtId="0" fontId="9" fillId="0" borderId="21" xfId="0" applyFont="1" applyBorder="1"/>
    <xf numFmtId="0" fontId="9" fillId="0" borderId="21" xfId="0" applyFont="1" applyFill="1" applyBorder="1" applyAlignment="1">
      <alignment vertical="top" wrapText="1"/>
    </xf>
    <xf numFmtId="49" fontId="9" fillId="0" borderId="20" xfId="0" applyNumberFormat="1" applyFont="1" applyBorder="1" applyAlignment="1">
      <alignment horizontal="center" vertical="top" wrapText="1"/>
    </xf>
    <xf numFmtId="0" fontId="9" fillId="0" borderId="23" xfId="0" applyFont="1" applyBorder="1" applyAlignment="1">
      <alignment vertical="top" wrapText="1"/>
    </xf>
    <xf numFmtId="0" fontId="9" fillId="0" borderId="26" xfId="0" applyFont="1" applyBorder="1" applyProtection="1">
      <protection locked="0"/>
    </xf>
    <xf numFmtId="49" fontId="9" fillId="0" borderId="22" xfId="0" applyNumberFormat="1" applyFont="1" applyBorder="1" applyAlignment="1" applyProtection="1">
      <alignment horizontal="center" vertical="top" wrapText="1"/>
      <protection locked="0"/>
    </xf>
    <xf numFmtId="0" fontId="9" fillId="0" borderId="26" xfId="0" applyFont="1" applyFill="1" applyBorder="1" applyAlignment="1" applyProtection="1">
      <alignment vertical="top" wrapText="1"/>
      <protection locked="0"/>
    </xf>
    <xf numFmtId="49" fontId="14" fillId="0" borderId="27" xfId="0" applyNumberFormat="1" applyFont="1" applyBorder="1" applyAlignment="1" applyProtection="1">
      <alignment horizontal="center" vertical="top" wrapText="1"/>
      <protection locked="0"/>
    </xf>
    <xf numFmtId="0" fontId="14" fillId="0" borderId="0" xfId="0" applyFont="1" applyBorder="1" applyAlignment="1" applyProtection="1">
      <alignment vertical="top" wrapText="1"/>
      <protection locked="0"/>
    </xf>
    <xf numFmtId="0" fontId="11" fillId="0" borderId="24" xfId="0" applyFont="1" applyBorder="1" applyAlignment="1" applyProtection="1">
      <alignment horizontal="center" vertical="top"/>
      <protection locked="0"/>
    </xf>
    <xf numFmtId="0" fontId="11" fillId="0" borderId="16" xfId="0" applyFont="1" applyFill="1" applyBorder="1" applyAlignment="1" applyProtection="1">
      <alignment vertical="top" wrapText="1"/>
      <protection locked="0"/>
    </xf>
    <xf numFmtId="0" fontId="7" fillId="0" borderId="0" xfId="0" applyFont="1"/>
    <xf numFmtId="0" fontId="13" fillId="0" borderId="24" xfId="0" applyFont="1" applyBorder="1" applyAlignment="1">
      <alignment horizontal="right"/>
    </xf>
    <xf numFmtId="0" fontId="13" fillId="0" borderId="28" xfId="0" applyFont="1" applyBorder="1" applyAlignment="1">
      <alignment horizontal="right"/>
    </xf>
    <xf numFmtId="0" fontId="13" fillId="0" borderId="14" xfId="0" applyFont="1" applyBorder="1" applyAlignment="1">
      <alignment horizontal="right"/>
    </xf>
    <xf numFmtId="0" fontId="13" fillId="0" borderId="29" xfId="0" applyFont="1" applyBorder="1" applyAlignment="1">
      <alignment horizontal="right"/>
    </xf>
    <xf numFmtId="0" fontId="13" fillId="0" borderId="20" xfId="0" applyFont="1" applyBorder="1" applyAlignment="1">
      <alignment horizontal="right"/>
    </xf>
    <xf numFmtId="0" fontId="7" fillId="0" borderId="30" xfId="0" applyFont="1" applyBorder="1" applyAlignment="1">
      <alignment horizontal="right"/>
    </xf>
    <xf numFmtId="0" fontId="7" fillId="0" borderId="12" xfId="0" applyFont="1" applyBorder="1" applyAlignment="1">
      <alignment horizontal="right"/>
    </xf>
    <xf numFmtId="0" fontId="7" fillId="0" borderId="30" xfId="0" applyFont="1" applyBorder="1" applyAlignment="1">
      <alignment horizontal="right" wrapText="1"/>
    </xf>
    <xf numFmtId="0" fontId="7" fillId="0" borderId="31" xfId="0" applyFont="1" applyBorder="1" applyAlignment="1">
      <alignment horizontal="right" wrapText="1"/>
    </xf>
    <xf numFmtId="0" fontId="7" fillId="0" borderId="31" xfId="0" applyFont="1" applyBorder="1" applyAlignment="1">
      <alignment horizontal="right"/>
    </xf>
    <xf numFmtId="0" fontId="7" fillId="0" borderId="32" xfId="0" applyFont="1" applyBorder="1" applyAlignment="1">
      <alignment horizontal="right"/>
    </xf>
    <xf numFmtId="0" fontId="7" fillId="0" borderId="33" xfId="0" applyFont="1" applyBorder="1" applyAlignment="1">
      <alignment horizontal="right"/>
    </xf>
    <xf numFmtId="0" fontId="7" fillId="0" borderId="24" xfId="0" applyFont="1" applyBorder="1" applyAlignment="1">
      <alignment horizontal="right"/>
    </xf>
    <xf numFmtId="0" fontId="7" fillId="0" borderId="34" xfId="0" applyFont="1" applyBorder="1" applyAlignment="1">
      <alignment horizontal="right"/>
    </xf>
    <xf numFmtId="0" fontId="7" fillId="0" borderId="35" xfId="0" applyFont="1" applyBorder="1" applyAlignment="1">
      <alignment horizontal="right"/>
    </xf>
    <xf numFmtId="0" fontId="7" fillId="0" borderId="27" xfId="0" applyFont="1" applyBorder="1" applyAlignment="1">
      <alignment horizontal="right"/>
    </xf>
    <xf numFmtId="0" fontId="7" fillId="0" borderId="20" xfId="0" applyFont="1" applyBorder="1" applyAlignment="1">
      <alignment horizontal="right"/>
    </xf>
    <xf numFmtId="0" fontId="13" fillId="0" borderId="18" xfId="0" applyFont="1" applyBorder="1" applyAlignment="1">
      <alignment horizontal="right"/>
    </xf>
    <xf numFmtId="0" fontId="7" fillId="0" borderId="36" xfId="0" applyFont="1" applyBorder="1" applyAlignment="1">
      <alignment horizontal="right"/>
    </xf>
    <xf numFmtId="0" fontId="7" fillId="0" borderId="37" xfId="0" applyFont="1" applyBorder="1" applyAlignment="1">
      <alignment horizontal="right"/>
    </xf>
    <xf numFmtId="0" fontId="7" fillId="0" borderId="28" xfId="0" applyFont="1" applyBorder="1" applyAlignment="1">
      <alignment horizontal="right"/>
    </xf>
    <xf numFmtId="0" fontId="7" fillId="0" borderId="29" xfId="0" applyFont="1" applyBorder="1" applyAlignment="1">
      <alignment horizontal="right"/>
    </xf>
    <xf numFmtId="0" fontId="7" fillId="0" borderId="22" xfId="0" applyFont="1" applyBorder="1" applyAlignment="1">
      <alignment horizontal="right"/>
    </xf>
    <xf numFmtId="0" fontId="7" fillId="0" borderId="13" xfId="0" applyFont="1" applyBorder="1" applyAlignment="1">
      <alignment horizontal="right"/>
    </xf>
    <xf numFmtId="0" fontId="7" fillId="0" borderId="14" xfId="0" applyFont="1" applyBorder="1" applyAlignment="1">
      <alignment horizontal="right"/>
    </xf>
    <xf numFmtId="0" fontId="7" fillId="0" borderId="25" xfId="0" applyFont="1" applyBorder="1" applyAlignment="1">
      <alignment horizontal="right"/>
    </xf>
    <xf numFmtId="0" fontId="7" fillId="0" borderId="11" xfId="0" applyFont="1" applyBorder="1" applyAlignment="1">
      <alignment horizontal="right"/>
    </xf>
    <xf numFmtId="0" fontId="7" fillId="0" borderId="10" xfId="0" applyFont="1" applyBorder="1" applyAlignment="1">
      <alignment horizontal="right"/>
    </xf>
    <xf numFmtId="0" fontId="9" fillId="0" borderId="11" xfId="0" applyFont="1" applyBorder="1" applyAlignment="1">
      <alignment wrapText="1"/>
    </xf>
    <xf numFmtId="0" fontId="13" fillId="0" borderId="24" xfId="0" applyFont="1" applyBorder="1" applyAlignment="1">
      <alignment horizontal="right" wrapText="1"/>
    </xf>
    <xf numFmtId="0" fontId="13" fillId="0" borderId="28" xfId="0" applyFont="1" applyBorder="1" applyAlignment="1">
      <alignment horizontal="right" wrapText="1"/>
    </xf>
    <xf numFmtId="0" fontId="13" fillId="0" borderId="6" xfId="0" applyFont="1" applyBorder="1" applyAlignment="1">
      <alignment horizontal="right" wrapText="1"/>
    </xf>
    <xf numFmtId="0" fontId="20" fillId="0" borderId="30" xfId="0" applyFont="1" applyBorder="1" applyAlignment="1">
      <alignment horizontal="right" wrapText="1"/>
    </xf>
    <xf numFmtId="0" fontId="20" fillId="0" borderId="31" xfId="0" applyFont="1" applyBorder="1" applyAlignment="1">
      <alignment horizontal="right" wrapText="1"/>
    </xf>
    <xf numFmtId="0" fontId="7" fillId="0" borderId="34" xfId="0" applyFont="1" applyBorder="1" applyAlignment="1">
      <alignment horizontal="right" wrapText="1"/>
    </xf>
    <xf numFmtId="0" fontId="7" fillId="0" borderId="35" xfId="0" applyFont="1" applyBorder="1" applyAlignment="1">
      <alignment horizontal="right" wrapText="1"/>
    </xf>
    <xf numFmtId="0" fontId="7" fillId="0" borderId="25" xfId="0" applyFont="1" applyBorder="1" applyAlignment="1">
      <alignment horizontal="right" wrapText="1"/>
    </xf>
    <xf numFmtId="0" fontId="7" fillId="0" borderId="11" xfId="0" applyFont="1" applyBorder="1" applyAlignment="1">
      <alignment horizontal="right" wrapText="1"/>
    </xf>
    <xf numFmtId="0" fontId="7" fillId="0" borderId="20" xfId="0" applyFont="1" applyBorder="1" applyAlignment="1">
      <alignment horizontal="right" wrapText="1"/>
    </xf>
    <xf numFmtId="0" fontId="7" fillId="0" borderId="12" xfId="0" applyFont="1" applyBorder="1" applyAlignment="1">
      <alignment horizontal="right" wrapText="1"/>
    </xf>
    <xf numFmtId="0" fontId="7" fillId="0" borderId="22" xfId="0" applyFont="1" applyBorder="1" applyAlignment="1">
      <alignment horizontal="right" wrapText="1"/>
    </xf>
    <xf numFmtId="0" fontId="7" fillId="0" borderId="32" xfId="0" applyFont="1" applyBorder="1" applyAlignment="1">
      <alignment horizontal="right" wrapText="1"/>
    </xf>
    <xf numFmtId="0" fontId="7" fillId="0" borderId="13" xfId="0" applyFont="1" applyBorder="1" applyAlignment="1">
      <alignment horizontal="right" wrapText="1"/>
    </xf>
    <xf numFmtId="0" fontId="13" fillId="0" borderId="14" xfId="0" applyFont="1" applyBorder="1" applyAlignment="1">
      <alignment horizontal="right" wrapText="1"/>
    </xf>
    <xf numFmtId="0" fontId="13" fillId="0" borderId="29" xfId="0" applyFont="1" applyBorder="1" applyAlignment="1">
      <alignment horizontal="right" wrapText="1"/>
    </xf>
    <xf numFmtId="0" fontId="7" fillId="0" borderId="27" xfId="0" applyFont="1" applyBorder="1" applyAlignment="1">
      <alignment horizontal="right" wrapText="1"/>
    </xf>
    <xf numFmtId="0" fontId="7" fillId="0" borderId="36" xfId="0" applyFont="1" applyBorder="1" applyAlignment="1">
      <alignment horizontal="right" wrapText="1"/>
    </xf>
    <xf numFmtId="0" fontId="7" fillId="0" borderId="10" xfId="0" applyFont="1" applyBorder="1" applyAlignment="1">
      <alignment horizontal="right" wrapText="1"/>
    </xf>
    <xf numFmtId="0" fontId="7" fillId="0" borderId="37" xfId="0" applyFont="1" applyBorder="1" applyAlignment="1">
      <alignment horizontal="right" wrapText="1"/>
    </xf>
    <xf numFmtId="0" fontId="7" fillId="0" borderId="14" xfId="0" applyFont="1" applyBorder="1" applyAlignment="1">
      <alignment horizontal="right" wrapText="1"/>
    </xf>
    <xf numFmtId="0" fontId="2" fillId="0" borderId="30" xfId="0" applyFont="1" applyBorder="1" applyAlignment="1">
      <alignment horizontal="right" wrapText="1"/>
    </xf>
    <xf numFmtId="0" fontId="2" fillId="0" borderId="12" xfId="0" applyFont="1" applyBorder="1" applyAlignment="1">
      <alignment horizontal="right" wrapText="1"/>
    </xf>
    <xf numFmtId="0" fontId="20" fillId="0" borderId="12" xfId="0" applyFont="1" applyBorder="1" applyAlignment="1">
      <alignment horizontal="right" wrapText="1"/>
    </xf>
    <xf numFmtId="49" fontId="11" fillId="0" borderId="6" xfId="0" applyNumberFormat="1" applyFont="1" applyBorder="1" applyAlignment="1">
      <alignment horizontal="center" vertical="top" wrapText="1"/>
    </xf>
    <xf numFmtId="2" fontId="14" fillId="0" borderId="0" xfId="0" applyNumberFormat="1" applyFont="1" applyAlignment="1">
      <alignment wrapText="1"/>
    </xf>
    <xf numFmtId="0" fontId="6" fillId="0" borderId="12" xfId="0" applyFont="1" applyBorder="1" applyAlignment="1">
      <alignment horizontal="justify" vertical="center" wrapText="1" readingOrder="1"/>
    </xf>
    <xf numFmtId="0" fontId="11" fillId="0" borderId="38" xfId="0" applyFont="1" applyBorder="1" applyAlignment="1">
      <alignment horizontal="center" vertical="top"/>
    </xf>
    <xf numFmtId="0" fontId="11" fillId="0" borderId="39" xfId="0" applyFont="1" applyBorder="1" applyAlignment="1">
      <alignment wrapText="1"/>
    </xf>
    <xf numFmtId="0" fontId="7" fillId="0" borderId="40" xfId="0" applyFont="1" applyBorder="1" applyAlignment="1">
      <alignment horizontal="right"/>
    </xf>
    <xf numFmtId="0" fontId="7" fillId="0" borderId="39" xfId="0" applyFont="1" applyBorder="1" applyAlignment="1">
      <alignment horizontal="right"/>
    </xf>
    <xf numFmtId="0" fontId="9" fillId="0" borderId="41" xfId="0" applyFont="1" applyBorder="1" applyAlignment="1">
      <alignment horizontal="center" vertical="top"/>
    </xf>
    <xf numFmtId="0" fontId="9" fillId="0" borderId="42" xfId="0" applyFont="1" applyBorder="1" applyAlignment="1">
      <alignment vertical="top" wrapText="1"/>
    </xf>
    <xf numFmtId="0" fontId="7" fillId="0" borderId="43" xfId="0" applyFont="1" applyBorder="1" applyAlignment="1">
      <alignment horizontal="right"/>
    </xf>
    <xf numFmtId="0" fontId="7" fillId="0" borderId="44" xfId="0" applyFont="1" applyBorder="1" applyAlignment="1">
      <alignment horizontal="right"/>
    </xf>
    <xf numFmtId="0" fontId="7" fillId="0" borderId="45" xfId="0" applyFont="1" applyBorder="1" applyAlignment="1">
      <alignment horizontal="right"/>
    </xf>
    <xf numFmtId="0" fontId="7" fillId="0" borderId="46" xfId="0" applyFont="1" applyBorder="1" applyAlignment="1">
      <alignment horizontal="right"/>
    </xf>
    <xf numFmtId="0" fontId="7" fillId="0" borderId="41" xfId="0" applyFont="1" applyBorder="1" applyAlignment="1">
      <alignment horizontal="right"/>
    </xf>
    <xf numFmtId="0" fontId="7" fillId="0" borderId="47" xfId="0" applyFont="1" applyBorder="1" applyAlignment="1">
      <alignment horizontal="right"/>
    </xf>
    <xf numFmtId="49" fontId="9" fillId="0" borderId="43" xfId="0" applyNumberFormat="1" applyFont="1" applyFill="1" applyBorder="1" applyAlignment="1" applyProtection="1">
      <alignment horizontal="center" vertical="top" wrapText="1"/>
      <protection locked="0"/>
    </xf>
    <xf numFmtId="0" fontId="14" fillId="0" borderId="48" xfId="0" applyFont="1" applyFill="1" applyBorder="1" applyAlignment="1" applyProtection="1">
      <alignment vertical="top" wrapText="1"/>
      <protection locked="0"/>
    </xf>
    <xf numFmtId="0" fontId="13" fillId="0" borderId="24" xfId="0" applyFont="1" applyFill="1" applyBorder="1" applyAlignment="1">
      <alignment horizontal="right" wrapText="1"/>
    </xf>
    <xf numFmtId="0" fontId="0" fillId="0" borderId="0" xfId="0" applyFill="1"/>
    <xf numFmtId="49" fontId="9" fillId="0" borderId="25" xfId="0" applyNumberFormat="1" applyFont="1" applyFill="1" applyBorder="1" applyAlignment="1" applyProtection="1">
      <alignment horizontal="center" vertical="top" wrapText="1"/>
      <protection locked="0"/>
    </xf>
    <xf numFmtId="0" fontId="14" fillId="0" borderId="26" xfId="0" applyFont="1" applyFill="1" applyBorder="1" applyAlignment="1" applyProtection="1">
      <alignment vertical="top" wrapText="1"/>
      <protection locked="0"/>
    </xf>
    <xf numFmtId="0" fontId="7" fillId="0" borderId="24" xfId="0" applyFont="1" applyFill="1" applyBorder="1" applyAlignment="1">
      <alignment horizontal="right"/>
    </xf>
    <xf numFmtId="0" fontId="7" fillId="0" borderId="34" xfId="0" applyFont="1" applyFill="1" applyBorder="1" applyAlignment="1">
      <alignment horizontal="right"/>
    </xf>
    <xf numFmtId="0" fontId="7" fillId="0" borderId="35" xfId="0" applyFont="1" applyFill="1" applyBorder="1" applyAlignment="1">
      <alignment horizontal="right"/>
    </xf>
    <xf numFmtId="0" fontId="7" fillId="0" borderId="43" xfId="0" applyFont="1" applyFill="1" applyBorder="1" applyAlignment="1">
      <alignment horizontal="right"/>
    </xf>
    <xf numFmtId="0" fontId="9" fillId="0" borderId="26" xfId="0" applyFont="1" applyFill="1" applyBorder="1" applyProtection="1">
      <protection locked="0"/>
    </xf>
    <xf numFmtId="49" fontId="9" fillId="0" borderId="22" xfId="0" applyNumberFormat="1" applyFont="1" applyFill="1" applyBorder="1" applyAlignment="1" applyProtection="1">
      <alignment horizontal="center" vertical="top" wrapText="1"/>
      <protection locked="0"/>
    </xf>
    <xf numFmtId="0" fontId="9" fillId="0" borderId="23" xfId="0" applyFont="1" applyFill="1" applyBorder="1" applyProtection="1">
      <protection locked="0"/>
    </xf>
    <xf numFmtId="0" fontId="7" fillId="0" borderId="27" xfId="0" applyFont="1" applyFill="1" applyBorder="1" applyAlignment="1">
      <alignment horizontal="right"/>
    </xf>
    <xf numFmtId="0" fontId="7" fillId="0" borderId="32" xfId="0" applyFont="1" applyFill="1" applyBorder="1" applyAlignment="1">
      <alignment horizontal="right"/>
    </xf>
    <xf numFmtId="0" fontId="7" fillId="0" borderId="33" xfId="0" applyFont="1" applyFill="1" applyBorder="1" applyAlignment="1">
      <alignment horizontal="right"/>
    </xf>
    <xf numFmtId="49" fontId="19" fillId="0" borderId="24" xfId="0" applyNumberFormat="1" applyFont="1" applyFill="1" applyBorder="1" applyAlignment="1" applyProtection="1">
      <alignment horizontal="center" vertical="top" wrapText="1"/>
      <protection locked="0"/>
    </xf>
    <xf numFmtId="0" fontId="19" fillId="0" borderId="16" xfId="0" applyFont="1" applyFill="1" applyBorder="1" applyAlignment="1" applyProtection="1">
      <alignment vertical="top" wrapText="1"/>
      <protection locked="0"/>
    </xf>
    <xf numFmtId="0" fontId="13" fillId="0" borderId="24" xfId="0" applyFont="1" applyFill="1" applyBorder="1" applyAlignment="1">
      <alignment horizontal="right"/>
    </xf>
    <xf numFmtId="49" fontId="9" fillId="0" borderId="20" xfId="0" applyNumberFormat="1" applyFont="1" applyFill="1" applyBorder="1" applyAlignment="1">
      <alignment horizontal="center" vertical="top"/>
    </xf>
    <xf numFmtId="0" fontId="9" fillId="0" borderId="21" xfId="0" applyFont="1" applyFill="1" applyBorder="1" applyAlignment="1">
      <alignment vertical="center" wrapText="1"/>
    </xf>
    <xf numFmtId="0" fontId="7" fillId="0" borderId="20" xfId="0" applyFont="1" applyFill="1" applyBorder="1" applyAlignment="1">
      <alignment horizontal="right" wrapText="1"/>
    </xf>
    <xf numFmtId="0" fontId="7" fillId="0" borderId="30" xfId="0" applyFont="1" applyFill="1" applyBorder="1" applyAlignment="1">
      <alignment horizontal="right" wrapText="1"/>
    </xf>
    <xf numFmtId="0" fontId="7" fillId="0" borderId="12" xfId="0" applyFont="1" applyFill="1" applyBorder="1" applyAlignment="1">
      <alignment horizontal="right" wrapText="1"/>
    </xf>
    <xf numFmtId="0" fontId="7" fillId="0" borderId="30" xfId="0" applyFont="1" applyFill="1" applyBorder="1" applyAlignment="1">
      <alignment horizontal="right"/>
    </xf>
    <xf numFmtId="0" fontId="7" fillId="0" borderId="31" xfId="0" applyFont="1" applyFill="1" applyBorder="1" applyAlignment="1">
      <alignment horizontal="right"/>
    </xf>
    <xf numFmtId="0" fontId="14" fillId="0" borderId="21" xfId="0" applyFont="1" applyFill="1" applyBorder="1" applyAlignment="1" applyProtection="1">
      <alignment vertical="top" wrapText="1"/>
      <protection locked="0"/>
    </xf>
    <xf numFmtId="0" fontId="7" fillId="0" borderId="31" xfId="0" applyFont="1" applyFill="1" applyBorder="1" applyAlignment="1">
      <alignment horizontal="right" wrapText="1"/>
    </xf>
    <xf numFmtId="49" fontId="14" fillId="0" borderId="20" xfId="0" applyNumberFormat="1" applyFont="1" applyFill="1" applyBorder="1" applyAlignment="1" applyProtection="1">
      <alignment horizontal="center" vertical="top" wrapText="1"/>
      <protection locked="0"/>
    </xf>
    <xf numFmtId="0" fontId="9" fillId="0" borderId="21" xfId="0" applyFont="1" applyFill="1" applyBorder="1" applyAlignment="1">
      <alignment wrapText="1"/>
    </xf>
    <xf numFmtId="0" fontId="7" fillId="0" borderId="27" xfId="0" applyFont="1" applyFill="1" applyBorder="1" applyAlignment="1">
      <alignment horizontal="right" wrapText="1"/>
    </xf>
    <xf numFmtId="49" fontId="9" fillId="0" borderId="22" xfId="0" applyNumberFormat="1" applyFont="1" applyFill="1" applyBorder="1" applyAlignment="1">
      <alignment horizontal="center" vertical="top"/>
    </xf>
    <xf numFmtId="0" fontId="9" fillId="0" borderId="23" xfId="0" applyFont="1" applyFill="1" applyBorder="1" applyAlignment="1">
      <alignment vertical="top" wrapText="1"/>
    </xf>
    <xf numFmtId="0" fontId="13" fillId="0" borderId="28" xfId="0" applyFont="1" applyFill="1" applyBorder="1" applyAlignment="1">
      <alignment horizontal="right"/>
    </xf>
    <xf numFmtId="0" fontId="13" fillId="0" borderId="29" xfId="0" applyFont="1" applyFill="1" applyBorder="1" applyAlignment="1">
      <alignment horizontal="right"/>
    </xf>
    <xf numFmtId="49" fontId="14" fillId="0" borderId="25" xfId="0" applyNumberFormat="1" applyFont="1" applyFill="1" applyBorder="1" applyAlignment="1" applyProtection="1">
      <alignment horizontal="center" vertical="top" wrapText="1"/>
      <protection locked="0"/>
    </xf>
    <xf numFmtId="0" fontId="7" fillId="0" borderId="37" xfId="0" applyFont="1" applyFill="1" applyBorder="1" applyAlignment="1">
      <alignment horizontal="right"/>
    </xf>
    <xf numFmtId="49" fontId="11" fillId="0" borderId="24" xfId="0" applyNumberFormat="1" applyFont="1" applyFill="1" applyBorder="1" applyAlignment="1" applyProtection="1">
      <alignment horizontal="center" vertical="top" wrapText="1"/>
      <protection locked="0"/>
    </xf>
    <xf numFmtId="49" fontId="9" fillId="0" borderId="27" xfId="0" applyNumberFormat="1" applyFont="1" applyFill="1" applyBorder="1" applyAlignment="1" applyProtection="1">
      <alignment horizontal="center" vertical="top" wrapText="1"/>
      <protection locked="0"/>
    </xf>
    <xf numFmtId="0" fontId="9" fillId="0" borderId="0" xfId="0" applyFont="1" applyFill="1" applyBorder="1" applyProtection="1">
      <protection locked="0"/>
    </xf>
    <xf numFmtId="0" fontId="7" fillId="0" borderId="36" xfId="0" applyFont="1" applyFill="1" applyBorder="1" applyAlignment="1">
      <alignment horizontal="right"/>
    </xf>
    <xf numFmtId="0" fontId="9" fillId="0" borderId="48" xfId="0" applyFont="1" applyFill="1" applyBorder="1" applyProtection="1">
      <protection locked="0"/>
    </xf>
    <xf numFmtId="0" fontId="7" fillId="0" borderId="44" xfId="0" applyFont="1" applyFill="1" applyBorder="1" applyAlignment="1">
      <alignment horizontal="right"/>
    </xf>
    <xf numFmtId="0" fontId="7" fillId="0" borderId="47" xfId="0" applyFont="1" applyFill="1" applyBorder="1" applyAlignment="1">
      <alignment horizontal="right"/>
    </xf>
    <xf numFmtId="0" fontId="13" fillId="0" borderId="43" xfId="0" applyFont="1" applyFill="1" applyBorder="1" applyAlignment="1">
      <alignment horizontal="right" wrapText="1"/>
    </xf>
    <xf numFmtId="0" fontId="9" fillId="0" borderId="49" xfId="0" applyFont="1" applyBorder="1" applyAlignment="1">
      <alignment horizontal="center" vertical="top"/>
    </xf>
    <xf numFmtId="0" fontId="4" fillId="0" borderId="50" xfId="0" applyFont="1" applyBorder="1"/>
    <xf numFmtId="0" fontId="7" fillId="0" borderId="51" xfId="0" applyFont="1" applyBorder="1" applyAlignment="1">
      <alignment horizontal="right"/>
    </xf>
    <xf numFmtId="0" fontId="7" fillId="0" borderId="52" xfId="0" applyFont="1" applyBorder="1" applyAlignment="1">
      <alignment horizontal="right"/>
    </xf>
    <xf numFmtId="0" fontId="7" fillId="0" borderId="50" xfId="0" applyFont="1" applyBorder="1" applyAlignment="1">
      <alignment horizontal="right"/>
    </xf>
    <xf numFmtId="0" fontId="7" fillId="0" borderId="53" xfId="0" applyFont="1" applyBorder="1" applyAlignment="1">
      <alignment horizontal="right"/>
    </xf>
    <xf numFmtId="0" fontId="11" fillId="0" borderId="14" xfId="0" applyFont="1" applyBorder="1"/>
    <xf numFmtId="0" fontId="9" fillId="0" borderId="10" xfId="0" applyFont="1" applyBorder="1"/>
    <xf numFmtId="3" fontId="7" fillId="0" borderId="24" xfId="0" applyNumberFormat="1" applyFont="1" applyBorder="1" applyAlignment="1">
      <alignment horizontal="right"/>
    </xf>
    <xf numFmtId="0" fontId="13" fillId="0" borderId="18" xfId="0" applyFont="1" applyBorder="1" applyAlignment="1">
      <alignment horizontal="right" wrapText="1"/>
    </xf>
    <xf numFmtId="0" fontId="13" fillId="0" borderId="43" xfId="0" applyFont="1" applyBorder="1" applyAlignment="1">
      <alignment horizontal="right" wrapText="1"/>
    </xf>
    <xf numFmtId="0" fontId="7" fillId="0" borderId="54" xfId="0" applyFont="1" applyBorder="1" applyAlignment="1">
      <alignment horizontal="right"/>
    </xf>
    <xf numFmtId="0" fontId="7" fillId="0" borderId="34" xfId="0" applyFont="1" applyFill="1" applyBorder="1" applyAlignment="1">
      <alignment horizontal="right" wrapText="1"/>
    </xf>
    <xf numFmtId="0" fontId="7" fillId="0" borderId="35" xfId="0" applyFont="1" applyFill="1" applyBorder="1" applyAlignment="1">
      <alignment horizontal="right" wrapText="1"/>
    </xf>
    <xf numFmtId="0" fontId="9" fillId="0" borderId="11" xfId="0" applyFont="1" applyBorder="1"/>
    <xf numFmtId="0" fontId="7" fillId="0" borderId="55" xfId="0" applyFont="1" applyBorder="1" applyAlignment="1">
      <alignment horizontal="right"/>
    </xf>
    <xf numFmtId="0" fontId="7" fillId="0" borderId="42" xfId="0" applyFont="1" applyBorder="1" applyAlignment="1">
      <alignment horizontal="right"/>
    </xf>
    <xf numFmtId="0" fontId="9" fillId="0" borderId="42" xfId="0" applyFont="1" applyBorder="1" applyAlignment="1">
      <alignment wrapText="1"/>
    </xf>
    <xf numFmtId="0" fontId="13" fillId="0" borderId="25" xfId="0" applyFont="1" applyBorder="1" applyAlignment="1">
      <alignment horizontal="right" wrapText="1"/>
    </xf>
    <xf numFmtId="0" fontId="11" fillId="0" borderId="14" xfId="0" applyFont="1" applyBorder="1" applyAlignment="1">
      <alignment horizontal="center" wrapText="1"/>
    </xf>
    <xf numFmtId="0" fontId="7" fillId="0" borderId="10" xfId="0" applyFont="1" applyFill="1" applyBorder="1" applyAlignment="1">
      <alignment horizontal="right"/>
    </xf>
    <xf numFmtId="0" fontId="9" fillId="0" borderId="42" xfId="0" applyFont="1" applyBorder="1" applyAlignment="1">
      <alignment horizontal="center" vertical="top" wrapText="1"/>
    </xf>
    <xf numFmtId="0" fontId="7" fillId="0" borderId="45" xfId="0" applyFont="1" applyFill="1" applyBorder="1" applyAlignment="1">
      <alignment horizontal="right"/>
    </xf>
    <xf numFmtId="0" fontId="7" fillId="0" borderId="25" xfId="0" applyFont="1" applyFill="1" applyBorder="1" applyAlignment="1">
      <alignment horizontal="right"/>
    </xf>
    <xf numFmtId="0" fontId="7" fillId="0" borderId="54" xfId="0" applyFont="1" applyFill="1" applyBorder="1" applyAlignment="1">
      <alignment horizontal="right"/>
    </xf>
    <xf numFmtId="0" fontId="9" fillId="0" borderId="10" xfId="0" applyFont="1" applyBorder="1" applyAlignment="1">
      <alignment horizontal="left" vertical="top" wrapText="1"/>
    </xf>
    <xf numFmtId="0" fontId="7" fillId="0" borderId="37" xfId="0" applyFont="1" applyFill="1" applyBorder="1" applyAlignment="1">
      <alignment horizontal="right" wrapText="1"/>
    </xf>
    <xf numFmtId="0" fontId="17" fillId="0" borderId="7" xfId="0" applyFont="1" applyBorder="1" applyAlignment="1">
      <alignment horizontal="center" wrapText="1"/>
    </xf>
    <xf numFmtId="0" fontId="17" fillId="0" borderId="27" xfId="0" applyFont="1" applyBorder="1" applyAlignment="1">
      <alignment horizontal="center" wrapText="1"/>
    </xf>
    <xf numFmtId="0" fontId="17" fillId="0" borderId="18" xfId="0" applyFont="1" applyBorder="1" applyAlignment="1">
      <alignment horizontal="center" wrapText="1"/>
    </xf>
    <xf numFmtId="0" fontId="17" fillId="0" borderId="56" xfId="0" applyFont="1" applyBorder="1" applyAlignment="1">
      <alignment horizontal="center" wrapText="1"/>
    </xf>
    <xf numFmtId="0" fontId="17" fillId="0" borderId="8" xfId="0" applyFont="1" applyBorder="1" applyAlignment="1">
      <alignment horizontal="center" wrapText="1"/>
    </xf>
    <xf numFmtId="0" fontId="17" fillId="0" borderId="57" xfId="0" applyFont="1" applyBorder="1" applyAlignment="1">
      <alignment horizontal="center" wrapText="1"/>
    </xf>
    <xf numFmtId="0" fontId="17" fillId="0" borderId="1" xfId="0" applyFont="1" applyBorder="1" applyAlignment="1">
      <alignment horizontal="center" wrapText="1"/>
    </xf>
    <xf numFmtId="0" fontId="18" fillId="0" borderId="7" xfId="0" applyFont="1" applyBorder="1" applyAlignment="1">
      <alignment horizontal="center" wrapText="1"/>
    </xf>
    <xf numFmtId="0" fontId="18" fillId="0" borderId="18" xfId="0" applyFont="1" applyBorder="1" applyAlignment="1">
      <alignment horizontal="center" wrapText="1"/>
    </xf>
    <xf numFmtId="0" fontId="4" fillId="0" borderId="7" xfId="0" applyFont="1" applyBorder="1" applyAlignment="1">
      <alignment horizontal="center" vertical="top" wrapText="1"/>
    </xf>
    <xf numFmtId="0" fontId="4" fillId="0" borderId="18" xfId="0" applyFont="1" applyBorder="1" applyAlignment="1">
      <alignment horizontal="center" vertical="top" wrapText="1"/>
    </xf>
    <xf numFmtId="0" fontId="2" fillId="0" borderId="7" xfId="0" applyFont="1" applyBorder="1" applyAlignment="1">
      <alignment horizontal="center" vertical="top" wrapText="1"/>
    </xf>
    <xf numFmtId="0" fontId="2" fillId="0" borderId="18" xfId="0" applyFont="1" applyBorder="1" applyAlignment="1">
      <alignment horizontal="center" vertical="top" wrapText="1"/>
    </xf>
    <xf numFmtId="0" fontId="3" fillId="0" borderId="0" xfId="0" applyFont="1" applyAlignment="1">
      <alignment horizontal="center"/>
    </xf>
    <xf numFmtId="0" fontId="0" fillId="0" borderId="0" xfId="0" applyAlignment="1">
      <alignment horizontal="center"/>
    </xf>
    <xf numFmtId="0" fontId="4" fillId="0" borderId="7" xfId="0" applyFont="1" applyBorder="1" applyAlignment="1">
      <alignment horizontal="center" wrapText="1"/>
    </xf>
    <xf numFmtId="0" fontId="4" fillId="0" borderId="27" xfId="0" applyFont="1" applyBorder="1" applyAlignment="1">
      <alignment horizontal="center" wrapText="1"/>
    </xf>
    <xf numFmtId="0" fontId="4" fillId="0" borderId="18" xfId="0" applyFont="1" applyBorder="1" applyAlignment="1">
      <alignment horizontal="center" wrapText="1"/>
    </xf>
    <xf numFmtId="0" fontId="16" fillId="0" borderId="15" xfId="0" applyFont="1" applyBorder="1" applyAlignment="1">
      <alignment horizontal="center" wrapText="1"/>
    </xf>
    <xf numFmtId="0" fontId="16" fillId="0" borderId="16" xfId="0" applyFont="1" applyBorder="1" applyAlignment="1">
      <alignment horizontal="center" wrapText="1"/>
    </xf>
    <xf numFmtId="0" fontId="16" fillId="0" borderId="17" xfId="0" applyFont="1" applyBorder="1" applyAlignment="1">
      <alignment horizontal="center" wrapText="1"/>
    </xf>
    <xf numFmtId="0" fontId="16" fillId="0" borderId="7" xfId="0" applyFont="1" applyBorder="1" applyAlignment="1">
      <alignment horizontal="center" wrapText="1"/>
    </xf>
    <xf numFmtId="0" fontId="0" fillId="0" borderId="27" xfId="0" applyBorder="1" applyAlignment="1">
      <alignment wrapText="1"/>
    </xf>
    <xf numFmtId="0" fontId="0" fillId="0" borderId="18" xfId="0" applyBorder="1" applyAlignment="1">
      <alignment wrapText="1"/>
    </xf>
    <xf numFmtId="0" fontId="0" fillId="0" borderId="27" xfId="0" applyBorder="1" applyAlignment="1">
      <alignment horizontal="center" wrapText="1"/>
    </xf>
    <xf numFmtId="0" fontId="0" fillId="0" borderId="18" xfId="0" applyBorder="1" applyAlignment="1">
      <alignment horizontal="center" wrapText="1"/>
    </xf>
    <xf numFmtId="0" fontId="1" fillId="0" borderId="0" xfId="0" applyFont="1" applyAlignment="1">
      <alignment horizontal="justify"/>
    </xf>
    <xf numFmtId="0" fontId="0" fillId="0" borderId="0" xfId="0" applyAlignment="1"/>
    <xf numFmtId="0" fontId="1"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justify" wrapText="1"/>
    </xf>
    <xf numFmtId="0" fontId="0" fillId="0" borderId="0" xfId="0"/>
    <xf numFmtId="0" fontId="10" fillId="0" borderId="7" xfId="0" applyFont="1" applyBorder="1" applyAlignment="1">
      <alignment horizontal="center" wrapText="1"/>
    </xf>
    <xf numFmtId="0" fontId="7" fillId="0" borderId="27" xfId="0" applyFont="1" applyBorder="1" applyAlignment="1">
      <alignment wrapText="1"/>
    </xf>
    <xf numFmtId="0" fontId="7" fillId="0" borderId="18" xfId="0" applyFont="1" applyBorder="1" applyAlignment="1">
      <alignment wrapText="1"/>
    </xf>
    <xf numFmtId="0" fontId="9" fillId="0" borderId="7" xfId="0" applyFont="1" applyBorder="1" applyAlignment="1">
      <alignment horizontal="center" wrapText="1"/>
    </xf>
    <xf numFmtId="0" fontId="9" fillId="0" borderId="18" xfId="0" applyFont="1" applyBorder="1" applyAlignment="1">
      <alignment horizontal="center" wrapText="1"/>
    </xf>
    <xf numFmtId="0" fontId="7" fillId="0" borderId="7" xfId="0" applyFont="1" applyBorder="1" applyAlignment="1">
      <alignment horizontal="center" wrapText="1"/>
    </xf>
    <xf numFmtId="0" fontId="9" fillId="0" borderId="27" xfId="0" applyFont="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9" fillId="0" borderId="56" xfId="0" applyFont="1" applyBorder="1" applyAlignment="1">
      <alignment horizontal="center" wrapText="1"/>
    </xf>
    <xf numFmtId="0" fontId="9" fillId="0" borderId="8" xfId="0" applyFont="1" applyBorder="1" applyAlignment="1">
      <alignment horizontal="center" wrapText="1"/>
    </xf>
    <xf numFmtId="0" fontId="9" fillId="0" borderId="57" xfId="0" applyFont="1" applyBorder="1" applyAlignment="1">
      <alignment horizontal="center" wrapText="1"/>
    </xf>
    <xf numFmtId="0" fontId="9" fillId="0" borderId="1" xfId="0" applyFont="1" applyBorder="1" applyAlignment="1">
      <alignment horizontal="center" wrapText="1"/>
    </xf>
    <xf numFmtId="0" fontId="9" fillId="0" borderId="27" xfId="0" applyFont="1" applyBorder="1" applyAlignment="1">
      <alignment wrapText="1"/>
    </xf>
    <xf numFmtId="0" fontId="9" fillId="0" borderId="18" xfId="0" applyFont="1" applyBorder="1" applyAlignment="1">
      <alignmen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5"/>
  <sheetViews>
    <sheetView tabSelected="1" topLeftCell="A13" workbookViewId="0">
      <pane xSplit="2" ySplit="2" topLeftCell="C138" activePane="bottomRight" state="frozen"/>
      <selection activeCell="A13" sqref="A13"/>
      <selection pane="topRight" activeCell="C13" sqref="C13"/>
      <selection pane="bottomLeft" activeCell="A15" sqref="A15"/>
      <selection pane="bottomRight" activeCell="I140" sqref="I140"/>
    </sheetView>
  </sheetViews>
  <sheetFormatPr defaultRowHeight="12.75" x14ac:dyDescent="0.2"/>
  <cols>
    <col min="2" max="2" width="55.85546875" customWidth="1"/>
    <col min="3" max="3" width="11.140625" customWidth="1"/>
    <col min="4" max="4" width="10" bestFit="1" customWidth="1"/>
    <col min="6" max="6" width="10.7109375" customWidth="1"/>
    <col min="13" max="13" width="10" bestFit="1" customWidth="1"/>
  </cols>
  <sheetData>
    <row r="1" spans="1:14" x14ac:dyDescent="0.2">
      <c r="L1" s="272" t="s">
        <v>174</v>
      </c>
      <c r="M1" s="273"/>
      <c r="N1" s="273"/>
    </row>
    <row r="2" spans="1:14" ht="33.75" customHeight="1" x14ac:dyDescent="0.2">
      <c r="A2" s="1"/>
      <c r="L2" s="274" t="s">
        <v>1</v>
      </c>
      <c r="M2" s="275"/>
      <c r="N2" s="275"/>
    </row>
    <row r="3" spans="1:14" x14ac:dyDescent="0.2">
      <c r="A3" s="61"/>
      <c r="L3" s="272" t="s">
        <v>24</v>
      </c>
      <c r="M3" s="273"/>
      <c r="N3" s="273"/>
    </row>
    <row r="4" spans="1:14" x14ac:dyDescent="0.2">
      <c r="A4" s="61"/>
    </row>
    <row r="5" spans="1:14" ht="17.25" x14ac:dyDescent="0.25">
      <c r="A5" s="259" t="s">
        <v>251</v>
      </c>
      <c r="B5" s="273"/>
      <c r="C5" s="273"/>
      <c r="D5" s="273"/>
      <c r="E5" s="273"/>
      <c r="F5" s="273"/>
      <c r="G5" s="273"/>
      <c r="H5" s="273"/>
      <c r="I5" s="273"/>
      <c r="J5" s="273"/>
      <c r="K5" s="273"/>
      <c r="L5" s="273"/>
      <c r="M5" s="273"/>
    </row>
    <row r="6" spans="1:14" ht="17.25" x14ac:dyDescent="0.25">
      <c r="A6" s="259" t="s">
        <v>175</v>
      </c>
      <c r="B6" s="260"/>
      <c r="C6" s="260"/>
      <c r="D6" s="260"/>
      <c r="E6" s="260"/>
      <c r="F6" s="260"/>
      <c r="G6" s="260"/>
      <c r="H6" s="260"/>
      <c r="I6" s="260"/>
      <c r="J6" s="260"/>
      <c r="K6" s="260"/>
      <c r="L6" s="260"/>
      <c r="M6" s="260"/>
    </row>
    <row r="8" spans="1:14" ht="13.5" thickBot="1" x14ac:dyDescent="0.25">
      <c r="A8" s="2"/>
      <c r="M8" s="2" t="s">
        <v>176</v>
      </c>
    </row>
    <row r="9" spans="1:14" ht="15.75" customHeight="1" thickBot="1" x14ac:dyDescent="0.3">
      <c r="A9" s="261" t="s">
        <v>177</v>
      </c>
      <c r="B9" s="261" t="s">
        <v>178</v>
      </c>
      <c r="C9" s="62" t="s">
        <v>4</v>
      </c>
      <c r="D9" s="63"/>
      <c r="E9" s="64"/>
      <c r="F9" s="264" t="s">
        <v>5</v>
      </c>
      <c r="G9" s="265"/>
      <c r="H9" s="265"/>
      <c r="I9" s="265"/>
      <c r="J9" s="265"/>
      <c r="K9" s="265"/>
      <c r="L9" s="266"/>
      <c r="M9" s="267" t="s">
        <v>6</v>
      </c>
    </row>
    <row r="10" spans="1:14" x14ac:dyDescent="0.2">
      <c r="A10" s="262"/>
      <c r="B10" s="262"/>
      <c r="C10" s="246" t="s">
        <v>7</v>
      </c>
      <c r="D10" s="249" t="s">
        <v>8</v>
      </c>
      <c r="E10" s="250"/>
      <c r="F10" s="253" t="s">
        <v>179</v>
      </c>
      <c r="G10" s="246" t="s">
        <v>9</v>
      </c>
      <c r="H10" s="249" t="s">
        <v>8</v>
      </c>
      <c r="I10" s="250"/>
      <c r="J10" s="246" t="s">
        <v>10</v>
      </c>
      <c r="K10" s="249" t="s">
        <v>8</v>
      </c>
      <c r="L10" s="250"/>
      <c r="M10" s="268"/>
    </row>
    <row r="11" spans="1:14" ht="13.5" thickBot="1" x14ac:dyDescent="0.25">
      <c r="A11" s="263"/>
      <c r="B11" s="263"/>
      <c r="C11" s="270"/>
      <c r="D11" s="251"/>
      <c r="E11" s="252"/>
      <c r="F11" s="268"/>
      <c r="G11" s="270"/>
      <c r="H11" s="251"/>
      <c r="I11" s="252"/>
      <c r="J11" s="247"/>
      <c r="K11" s="251"/>
      <c r="L11" s="252"/>
      <c r="M11" s="268"/>
    </row>
    <row r="12" spans="1:14" ht="13.5" thickBot="1" x14ac:dyDescent="0.25">
      <c r="A12" s="255" t="s">
        <v>3</v>
      </c>
      <c r="B12" s="257" t="s">
        <v>180</v>
      </c>
      <c r="C12" s="270"/>
      <c r="D12" s="246" t="s">
        <v>11</v>
      </c>
      <c r="E12" s="246" t="s">
        <v>12</v>
      </c>
      <c r="F12" s="268"/>
      <c r="G12" s="270"/>
      <c r="H12" s="246" t="s">
        <v>11</v>
      </c>
      <c r="I12" s="246" t="s">
        <v>12</v>
      </c>
      <c r="J12" s="247"/>
      <c r="K12" s="253" t="s">
        <v>13</v>
      </c>
      <c r="L12" s="65" t="s">
        <v>14</v>
      </c>
      <c r="M12" s="268"/>
    </row>
    <row r="13" spans="1:14" ht="135.75" thickBot="1" x14ac:dyDescent="0.25">
      <c r="A13" s="256"/>
      <c r="B13" s="258"/>
      <c r="C13" s="271"/>
      <c r="D13" s="248"/>
      <c r="E13" s="248"/>
      <c r="F13" s="269"/>
      <c r="G13" s="271"/>
      <c r="H13" s="248"/>
      <c r="I13" s="248"/>
      <c r="J13" s="248"/>
      <c r="K13" s="254"/>
      <c r="L13" s="65" t="s">
        <v>15</v>
      </c>
      <c r="M13" s="269"/>
    </row>
    <row r="14" spans="1:14" ht="13.5" thickBot="1" x14ac:dyDescent="0.25">
      <c r="A14" s="66">
        <v>1</v>
      </c>
      <c r="B14" s="67">
        <v>2</v>
      </c>
      <c r="C14" s="29">
        <v>3</v>
      </c>
      <c r="D14" s="68">
        <v>4</v>
      </c>
      <c r="E14" s="68">
        <v>5</v>
      </c>
      <c r="F14" s="68">
        <v>6</v>
      </c>
      <c r="G14" s="68">
        <v>7</v>
      </c>
      <c r="H14" s="68">
        <v>8</v>
      </c>
      <c r="I14" s="68">
        <v>9</v>
      </c>
      <c r="J14" s="68">
        <v>10</v>
      </c>
      <c r="K14" s="68">
        <v>11</v>
      </c>
      <c r="L14" s="68">
        <v>12</v>
      </c>
      <c r="M14" s="68" t="s">
        <v>16</v>
      </c>
    </row>
    <row r="15" spans="1:14" ht="23.25" thickBot="1" x14ac:dyDescent="0.25">
      <c r="A15" s="69" t="s">
        <v>240</v>
      </c>
      <c r="B15" s="70" t="s">
        <v>181</v>
      </c>
      <c r="C15" s="135">
        <f>SUM(C16+C17+C18+C19+C20+C21+C22+C23+C24+C25+C26+C27+C28+C29+C30+C31+C33)</f>
        <v>7145397</v>
      </c>
      <c r="D15" s="136">
        <f>SUM(D16+D17+D18+D19+D20+D21+D22+D23+D24+D25+D26+D27+D28+D29+D30+D31+D33)</f>
        <v>3201200</v>
      </c>
      <c r="E15" s="137">
        <f>SUM(E16+E17+E18+E19+E20+E21+E22+E23+E24+E25+E26+E27+E28+E29+E30+E31+E33)</f>
        <v>246800</v>
      </c>
      <c r="F15" s="135">
        <f>SUM(G15+J15)</f>
        <v>6632878</v>
      </c>
      <c r="G15" s="136">
        <f t="shared" ref="G15:L15" si="0">SUM(G16+G17+G18+G19+G20+G21+G22+G23+G24+G25+G26+G27+G28+G29+G30+G31+G33)</f>
        <v>855073</v>
      </c>
      <c r="H15" s="137">
        <f t="shared" si="0"/>
        <v>0</v>
      </c>
      <c r="I15" s="137">
        <f t="shared" si="0"/>
        <v>11000</v>
      </c>
      <c r="J15" s="137">
        <f t="shared" si="0"/>
        <v>5777805</v>
      </c>
      <c r="K15" s="137">
        <f t="shared" si="0"/>
        <v>5232161</v>
      </c>
      <c r="L15" s="137">
        <f t="shared" si="0"/>
        <v>0</v>
      </c>
      <c r="M15" s="135">
        <f>SUM(C15+F15)</f>
        <v>13778275</v>
      </c>
    </row>
    <row r="16" spans="1:14" s="177" customFormat="1" ht="13.5" thickBot="1" x14ac:dyDescent="0.25">
      <c r="A16" s="174" t="s">
        <v>47</v>
      </c>
      <c r="B16" s="175" t="s">
        <v>182</v>
      </c>
      <c r="C16" s="176">
        <v>5087884</v>
      </c>
      <c r="D16" s="231">
        <v>3201200</v>
      </c>
      <c r="E16" s="232">
        <v>246800</v>
      </c>
      <c r="F16" s="176">
        <f t="shared" ref="F16:F92" si="1">SUM(G16+J16)</f>
        <v>233033</v>
      </c>
      <c r="G16" s="231"/>
      <c r="H16" s="232"/>
      <c r="I16" s="232"/>
      <c r="J16" s="232">
        <v>233033</v>
      </c>
      <c r="K16" s="232">
        <v>233033</v>
      </c>
      <c r="L16" s="232"/>
      <c r="M16" s="176">
        <f t="shared" ref="M16:M92" si="2">SUM(C16+F16)</f>
        <v>5320917</v>
      </c>
    </row>
    <row r="17" spans="1:14" ht="13.5" thickBot="1" x14ac:dyDescent="0.25">
      <c r="A17" s="71" t="s">
        <v>115</v>
      </c>
      <c r="B17" s="72" t="s">
        <v>116</v>
      </c>
      <c r="C17" s="135">
        <v>56000</v>
      </c>
      <c r="D17" s="113"/>
      <c r="E17" s="114"/>
      <c r="F17" s="135">
        <f t="shared" si="1"/>
        <v>0</v>
      </c>
      <c r="G17" s="113"/>
      <c r="H17" s="114"/>
      <c r="I17" s="114"/>
      <c r="J17" s="114"/>
      <c r="K17" s="114"/>
      <c r="L17" s="114"/>
      <c r="M17" s="135">
        <f t="shared" si="2"/>
        <v>56000</v>
      </c>
    </row>
    <row r="18" spans="1:14" ht="13.5" hidden="1" thickBot="1" x14ac:dyDescent="0.25">
      <c r="A18" s="73" t="s">
        <v>122</v>
      </c>
      <c r="B18" s="74" t="s">
        <v>123</v>
      </c>
      <c r="C18" s="110"/>
      <c r="D18" s="111"/>
      <c r="E18" s="112"/>
      <c r="F18" s="135">
        <f t="shared" si="1"/>
        <v>0</v>
      </c>
      <c r="G18" s="113"/>
      <c r="H18" s="114"/>
      <c r="I18" s="114"/>
      <c r="J18" s="114"/>
      <c r="K18" s="114"/>
      <c r="L18" s="114"/>
      <c r="M18" s="135">
        <f t="shared" si="2"/>
        <v>0</v>
      </c>
    </row>
    <row r="19" spans="1:14" ht="13.5" hidden="1" thickBot="1" x14ac:dyDescent="0.25">
      <c r="A19" s="75" t="s">
        <v>124</v>
      </c>
      <c r="B19" s="76" t="s">
        <v>183</v>
      </c>
      <c r="C19" s="110"/>
      <c r="D19" s="111"/>
      <c r="E19" s="112"/>
      <c r="F19" s="135">
        <f t="shared" si="1"/>
        <v>0</v>
      </c>
      <c r="G19" s="113"/>
      <c r="H19" s="114"/>
      <c r="I19" s="114"/>
      <c r="J19" s="114"/>
      <c r="K19" s="114"/>
      <c r="L19" s="114"/>
      <c r="M19" s="135">
        <f t="shared" si="2"/>
        <v>0</v>
      </c>
    </row>
    <row r="20" spans="1:14" ht="13.5" thickBot="1" x14ac:dyDescent="0.25">
      <c r="A20" s="71" t="s">
        <v>132</v>
      </c>
      <c r="B20" s="72" t="s">
        <v>133</v>
      </c>
      <c r="C20" s="135">
        <v>35400</v>
      </c>
      <c r="D20" s="113"/>
      <c r="E20" s="114"/>
      <c r="F20" s="135">
        <f t="shared" si="1"/>
        <v>0</v>
      </c>
      <c r="G20" s="113"/>
      <c r="H20" s="114"/>
      <c r="I20" s="114"/>
      <c r="J20" s="114"/>
      <c r="K20" s="114"/>
      <c r="L20" s="114"/>
      <c r="M20" s="135">
        <f t="shared" si="2"/>
        <v>35400</v>
      </c>
      <c r="N20" s="78"/>
    </row>
    <row r="21" spans="1:14" ht="13.5" customHeight="1" thickBot="1" x14ac:dyDescent="0.25">
      <c r="A21" s="75" t="s">
        <v>234</v>
      </c>
      <c r="B21" s="98" t="s">
        <v>235</v>
      </c>
      <c r="C21" s="135">
        <v>32000</v>
      </c>
      <c r="D21" s="111"/>
      <c r="E21" s="115"/>
      <c r="F21" s="135">
        <f t="shared" si="1"/>
        <v>2080000</v>
      </c>
      <c r="G21" s="111"/>
      <c r="H21" s="115"/>
      <c r="I21" s="115"/>
      <c r="J21" s="115">
        <v>2080000</v>
      </c>
      <c r="K21" s="115">
        <v>2080000</v>
      </c>
      <c r="L21" s="115"/>
      <c r="M21" s="135">
        <f t="shared" si="2"/>
        <v>2112000</v>
      </c>
    </row>
    <row r="22" spans="1:14" ht="16.5" customHeight="1" thickBot="1" x14ac:dyDescent="0.25">
      <c r="A22" s="71" t="s">
        <v>254</v>
      </c>
      <c r="B22" s="46" t="s">
        <v>137</v>
      </c>
      <c r="C22" s="135"/>
      <c r="D22" s="111"/>
      <c r="E22" s="115"/>
      <c r="F22" s="135">
        <f t="shared" si="1"/>
        <v>2352378</v>
      </c>
      <c r="G22" s="111"/>
      <c r="H22" s="115"/>
      <c r="I22" s="115"/>
      <c r="J22" s="115">
        <v>2352378</v>
      </c>
      <c r="K22" s="115">
        <v>2352378</v>
      </c>
      <c r="L22" s="115"/>
      <c r="M22" s="135">
        <f t="shared" si="2"/>
        <v>2352378</v>
      </c>
    </row>
    <row r="23" spans="1:14" ht="15.75" hidden="1" customHeight="1" thickBot="1" x14ac:dyDescent="0.25">
      <c r="A23" s="71" t="s">
        <v>255</v>
      </c>
      <c r="B23" s="72" t="s">
        <v>141</v>
      </c>
      <c r="C23" s="135"/>
      <c r="D23" s="111"/>
      <c r="E23" s="115"/>
      <c r="F23" s="135">
        <f t="shared" si="1"/>
        <v>0</v>
      </c>
      <c r="G23" s="111"/>
      <c r="H23" s="115"/>
      <c r="I23" s="115"/>
      <c r="J23" s="115"/>
      <c r="K23" s="115"/>
      <c r="L23" s="115"/>
      <c r="M23" s="135">
        <f t="shared" si="2"/>
        <v>0</v>
      </c>
    </row>
    <row r="24" spans="1:14" ht="13.5" customHeight="1" thickBot="1" x14ac:dyDescent="0.25">
      <c r="A24" s="73" t="s">
        <v>185</v>
      </c>
      <c r="B24" s="77" t="s">
        <v>153</v>
      </c>
      <c r="C24" s="135">
        <v>329151</v>
      </c>
      <c r="D24" s="111"/>
      <c r="E24" s="115"/>
      <c r="F24" s="135">
        <f t="shared" si="1"/>
        <v>0</v>
      </c>
      <c r="G24" s="111"/>
      <c r="H24" s="115"/>
      <c r="I24" s="115"/>
      <c r="J24" s="115"/>
      <c r="K24" s="115"/>
      <c r="L24" s="115"/>
      <c r="M24" s="135">
        <f t="shared" si="2"/>
        <v>329151</v>
      </c>
    </row>
    <row r="25" spans="1:14" ht="12" customHeight="1" thickBot="1" x14ac:dyDescent="0.25">
      <c r="A25" s="92" t="s">
        <v>277</v>
      </c>
      <c r="B25" s="76" t="s">
        <v>278</v>
      </c>
      <c r="C25" s="106">
        <v>25000</v>
      </c>
      <c r="D25" s="138"/>
      <c r="E25" s="139"/>
      <c r="F25" s="135">
        <f t="shared" si="1"/>
        <v>0</v>
      </c>
      <c r="G25" s="138"/>
      <c r="H25" s="139"/>
      <c r="I25" s="139"/>
      <c r="J25" s="139"/>
      <c r="K25" s="139"/>
      <c r="L25" s="139"/>
      <c r="M25" s="135">
        <f t="shared" si="2"/>
        <v>25000</v>
      </c>
    </row>
    <row r="26" spans="1:14" ht="12" hidden="1" customHeight="1" thickBot="1" x14ac:dyDescent="0.25">
      <c r="A26" s="79" t="s">
        <v>256</v>
      </c>
      <c r="B26" s="236" t="s">
        <v>269</v>
      </c>
      <c r="C26" s="135"/>
      <c r="D26" s="111"/>
      <c r="E26" s="115"/>
      <c r="F26" s="135">
        <f t="shared" si="1"/>
        <v>0</v>
      </c>
      <c r="G26" s="111"/>
      <c r="H26" s="115"/>
      <c r="I26" s="115"/>
      <c r="J26" s="115"/>
      <c r="K26" s="115"/>
      <c r="L26" s="115"/>
      <c r="M26" s="135">
        <f t="shared" si="2"/>
        <v>0</v>
      </c>
    </row>
    <row r="27" spans="1:14" ht="36" customHeight="1" thickBot="1" x14ac:dyDescent="0.25">
      <c r="A27" s="79" t="s">
        <v>232</v>
      </c>
      <c r="B27" s="91" t="s">
        <v>231</v>
      </c>
      <c r="C27" s="135"/>
      <c r="D27" s="111"/>
      <c r="E27" s="115"/>
      <c r="F27" s="135">
        <f t="shared" si="1"/>
        <v>566750</v>
      </c>
      <c r="G27" s="111"/>
      <c r="H27" s="115"/>
      <c r="I27" s="115"/>
      <c r="J27" s="115">
        <v>566750</v>
      </c>
      <c r="K27" s="115">
        <v>566750</v>
      </c>
      <c r="L27" s="115"/>
      <c r="M27" s="135">
        <f t="shared" si="2"/>
        <v>566750</v>
      </c>
    </row>
    <row r="28" spans="1:14" ht="13.5" thickBot="1" x14ac:dyDescent="0.25">
      <c r="A28" s="79">
        <v>200200</v>
      </c>
      <c r="B28" s="80" t="s">
        <v>157</v>
      </c>
      <c r="C28" s="135"/>
      <c r="D28" s="111"/>
      <c r="E28" s="115"/>
      <c r="F28" s="135">
        <f t="shared" si="1"/>
        <v>77831</v>
      </c>
      <c r="G28" s="111">
        <v>77831</v>
      </c>
      <c r="H28" s="115"/>
      <c r="I28" s="115"/>
      <c r="J28" s="115"/>
      <c r="K28" s="115"/>
      <c r="L28" s="115"/>
      <c r="M28" s="135">
        <f t="shared" si="2"/>
        <v>77831</v>
      </c>
    </row>
    <row r="29" spans="1:14" ht="13.5" thickBot="1" x14ac:dyDescent="0.25">
      <c r="A29" s="71">
        <v>240601</v>
      </c>
      <c r="B29" s="72" t="s">
        <v>186</v>
      </c>
      <c r="C29" s="135"/>
      <c r="D29" s="111"/>
      <c r="E29" s="115"/>
      <c r="F29" s="135">
        <f t="shared" si="1"/>
        <v>633836</v>
      </c>
      <c r="G29" s="111">
        <v>254192</v>
      </c>
      <c r="H29" s="115"/>
      <c r="I29" s="115"/>
      <c r="J29" s="115">
        <v>379644</v>
      </c>
      <c r="K29" s="115"/>
      <c r="L29" s="115"/>
      <c r="M29" s="135">
        <f t="shared" si="2"/>
        <v>633836</v>
      </c>
    </row>
    <row r="30" spans="1:14" ht="34.5" thickBot="1" x14ac:dyDescent="0.25">
      <c r="A30" s="75">
        <v>240900</v>
      </c>
      <c r="B30" s="81" t="s">
        <v>187</v>
      </c>
      <c r="C30" s="135"/>
      <c r="D30" s="111"/>
      <c r="E30" s="115"/>
      <c r="F30" s="135">
        <f t="shared" si="1"/>
        <v>689050</v>
      </c>
      <c r="G30" s="111">
        <v>523050</v>
      </c>
      <c r="H30" s="115"/>
      <c r="I30" s="115">
        <v>11000</v>
      </c>
      <c r="J30" s="115">
        <v>166000</v>
      </c>
      <c r="K30" s="115"/>
      <c r="L30" s="115"/>
      <c r="M30" s="135">
        <f t="shared" si="2"/>
        <v>689050</v>
      </c>
    </row>
    <row r="31" spans="1:14" ht="12.75" hidden="1" customHeight="1" thickBot="1" x14ac:dyDescent="0.25">
      <c r="A31" s="73" t="s">
        <v>188</v>
      </c>
      <c r="B31" s="82" t="s">
        <v>163</v>
      </c>
      <c r="C31" s="135"/>
      <c r="D31" s="111"/>
      <c r="E31" s="115"/>
      <c r="F31" s="135">
        <f t="shared" si="1"/>
        <v>0</v>
      </c>
      <c r="G31" s="111"/>
      <c r="H31" s="115"/>
      <c r="I31" s="115"/>
      <c r="J31" s="115"/>
      <c r="K31" s="115"/>
      <c r="L31" s="115"/>
      <c r="M31" s="135">
        <f t="shared" si="2"/>
        <v>0</v>
      </c>
    </row>
    <row r="32" spans="1:14" ht="14.25" hidden="1" customHeight="1" thickBot="1" x14ac:dyDescent="0.25">
      <c r="A32" s="75"/>
      <c r="B32" s="82" t="s">
        <v>164</v>
      </c>
      <c r="C32" s="135"/>
      <c r="D32" s="111"/>
      <c r="E32" s="115"/>
      <c r="F32" s="135">
        <f t="shared" si="1"/>
        <v>0</v>
      </c>
      <c r="G32" s="111"/>
      <c r="H32" s="115"/>
      <c r="I32" s="115"/>
      <c r="J32" s="115"/>
      <c r="K32" s="115"/>
      <c r="L32" s="115"/>
      <c r="M32" s="135">
        <f t="shared" si="2"/>
        <v>0</v>
      </c>
    </row>
    <row r="33" spans="1:13" ht="15.75" customHeight="1" thickBot="1" x14ac:dyDescent="0.25">
      <c r="A33" s="83">
        <v>250404</v>
      </c>
      <c r="B33" s="84" t="s">
        <v>189</v>
      </c>
      <c r="C33" s="135">
        <v>1579962</v>
      </c>
      <c r="D33" s="116"/>
      <c r="E33" s="117"/>
      <c r="F33" s="135">
        <f t="shared" si="1"/>
        <v>0</v>
      </c>
      <c r="G33" s="116"/>
      <c r="H33" s="117"/>
      <c r="I33" s="117"/>
      <c r="J33" s="117"/>
      <c r="K33" s="117"/>
      <c r="L33" s="117"/>
      <c r="M33" s="135">
        <f t="shared" si="2"/>
        <v>1579962</v>
      </c>
    </row>
    <row r="34" spans="1:13" ht="23.25" thickBot="1" x14ac:dyDescent="0.25">
      <c r="A34" s="85" t="s">
        <v>241</v>
      </c>
      <c r="B34" s="86" t="s">
        <v>190</v>
      </c>
      <c r="C34" s="106">
        <f>SUM(C35:C44)</f>
        <v>131432443</v>
      </c>
      <c r="D34" s="107">
        <f t="shared" ref="D34:L34" si="3">SUM(D35:D44)</f>
        <v>76191045</v>
      </c>
      <c r="E34" s="109">
        <f t="shared" si="3"/>
        <v>17983972</v>
      </c>
      <c r="F34" s="135">
        <f t="shared" si="1"/>
        <v>9934097</v>
      </c>
      <c r="G34" s="107">
        <f t="shared" si="3"/>
        <v>5975116</v>
      </c>
      <c r="H34" s="109">
        <f t="shared" si="3"/>
        <v>513844</v>
      </c>
      <c r="I34" s="109">
        <f t="shared" si="3"/>
        <v>283395</v>
      </c>
      <c r="J34" s="109">
        <f t="shared" si="3"/>
        <v>3958981</v>
      </c>
      <c r="K34" s="109">
        <f t="shared" si="3"/>
        <v>3953981</v>
      </c>
      <c r="L34" s="108">
        <f t="shared" si="3"/>
        <v>0</v>
      </c>
      <c r="M34" s="135">
        <f t="shared" si="2"/>
        <v>141366540</v>
      </c>
    </row>
    <row r="35" spans="1:13" s="177" customFormat="1" ht="13.5" thickBot="1" x14ac:dyDescent="0.25">
      <c r="A35" s="178" t="s">
        <v>47</v>
      </c>
      <c r="B35" s="179" t="s">
        <v>191</v>
      </c>
      <c r="C35" s="180">
        <v>209374</v>
      </c>
      <c r="D35" s="181">
        <v>150500</v>
      </c>
      <c r="E35" s="182"/>
      <c r="F35" s="176">
        <f t="shared" si="1"/>
        <v>0</v>
      </c>
      <c r="G35" s="181"/>
      <c r="H35" s="182"/>
      <c r="I35" s="182"/>
      <c r="J35" s="182"/>
      <c r="K35" s="182"/>
      <c r="L35" s="182"/>
      <c r="M35" s="176">
        <f t="shared" si="2"/>
        <v>209374</v>
      </c>
    </row>
    <row r="36" spans="1:13" ht="13.5" thickBot="1" x14ac:dyDescent="0.25">
      <c r="A36" s="73" t="s">
        <v>49</v>
      </c>
      <c r="B36" s="76" t="s">
        <v>20</v>
      </c>
      <c r="C36" s="118">
        <v>49011816</v>
      </c>
      <c r="D36" s="111">
        <v>27403671</v>
      </c>
      <c r="E36" s="115">
        <v>7837374</v>
      </c>
      <c r="F36" s="135">
        <f t="shared" si="1"/>
        <v>5674284</v>
      </c>
      <c r="G36" s="140">
        <v>4494190</v>
      </c>
      <c r="H36" s="141">
        <v>28440</v>
      </c>
      <c r="I36" s="141">
        <v>3155</v>
      </c>
      <c r="J36" s="114">
        <v>1180094</v>
      </c>
      <c r="K36" s="114">
        <v>1180094</v>
      </c>
      <c r="L36" s="115"/>
      <c r="M36" s="135">
        <f t="shared" si="2"/>
        <v>54686100</v>
      </c>
    </row>
    <row r="37" spans="1:13" ht="23.25" thickBot="1" x14ac:dyDescent="0.25">
      <c r="A37" s="73" t="s">
        <v>25</v>
      </c>
      <c r="B37" s="81" t="s">
        <v>26</v>
      </c>
      <c r="C37" s="115">
        <v>70614601</v>
      </c>
      <c r="D37" s="111">
        <v>41554591</v>
      </c>
      <c r="E37" s="115">
        <v>8633198</v>
      </c>
      <c r="F37" s="135">
        <f t="shared" si="1"/>
        <v>3723757</v>
      </c>
      <c r="G37" s="113">
        <v>1190576</v>
      </c>
      <c r="H37" s="114">
        <v>443904</v>
      </c>
      <c r="I37" s="114">
        <v>261300</v>
      </c>
      <c r="J37" s="115">
        <v>2533181</v>
      </c>
      <c r="K37" s="115">
        <v>2533181</v>
      </c>
      <c r="L37" s="115"/>
      <c r="M37" s="135">
        <f t="shared" si="2"/>
        <v>74338358</v>
      </c>
    </row>
    <row r="38" spans="1:13" ht="13.5" thickBot="1" x14ac:dyDescent="0.25">
      <c r="A38" s="73" t="s">
        <v>27</v>
      </c>
      <c r="B38" s="76" t="s">
        <v>192</v>
      </c>
      <c r="C38" s="118">
        <v>1070990</v>
      </c>
      <c r="D38" s="111">
        <v>632179</v>
      </c>
      <c r="E38" s="115">
        <v>215700</v>
      </c>
      <c r="F38" s="135">
        <f t="shared" si="1"/>
        <v>20540</v>
      </c>
      <c r="G38" s="113">
        <v>20540</v>
      </c>
      <c r="H38" s="114"/>
      <c r="I38" s="114">
        <v>2710</v>
      </c>
      <c r="J38" s="114"/>
      <c r="K38" s="115"/>
      <c r="L38" s="115"/>
      <c r="M38" s="135">
        <f t="shared" si="2"/>
        <v>1091530</v>
      </c>
    </row>
    <row r="39" spans="1:13" ht="13.5" thickBot="1" x14ac:dyDescent="0.25">
      <c r="A39" s="73" t="s">
        <v>32</v>
      </c>
      <c r="B39" s="81" t="s">
        <v>33</v>
      </c>
      <c r="C39" s="118">
        <v>6606069</v>
      </c>
      <c r="D39" s="111">
        <v>4116535</v>
      </c>
      <c r="E39" s="115">
        <v>875600</v>
      </c>
      <c r="F39" s="135">
        <f t="shared" si="1"/>
        <v>337610</v>
      </c>
      <c r="G39" s="113">
        <v>262610</v>
      </c>
      <c r="H39" s="114">
        <v>41500</v>
      </c>
      <c r="I39" s="114">
        <v>9430</v>
      </c>
      <c r="J39" s="115">
        <v>75000</v>
      </c>
      <c r="K39" s="115">
        <v>70000</v>
      </c>
      <c r="L39" s="115"/>
      <c r="M39" s="135">
        <f t="shared" si="2"/>
        <v>6943679</v>
      </c>
    </row>
    <row r="40" spans="1:13" ht="13.5" thickBot="1" x14ac:dyDescent="0.25">
      <c r="A40" s="73" t="s">
        <v>34</v>
      </c>
      <c r="B40" s="81" t="s">
        <v>35</v>
      </c>
      <c r="C40" s="118">
        <v>1278929</v>
      </c>
      <c r="D40" s="111">
        <v>677826</v>
      </c>
      <c r="E40" s="115">
        <v>247200</v>
      </c>
      <c r="F40" s="135">
        <f t="shared" si="1"/>
        <v>8820</v>
      </c>
      <c r="G40" s="113">
        <v>7200</v>
      </c>
      <c r="H40" s="114"/>
      <c r="I40" s="114">
        <v>6800</v>
      </c>
      <c r="J40" s="115">
        <v>1620</v>
      </c>
      <c r="K40" s="115">
        <v>1620</v>
      </c>
      <c r="L40" s="115"/>
      <c r="M40" s="135">
        <f t="shared" si="2"/>
        <v>1287749</v>
      </c>
    </row>
    <row r="41" spans="1:13" ht="13.5" thickBot="1" x14ac:dyDescent="0.25">
      <c r="A41" s="73" t="s">
        <v>36</v>
      </c>
      <c r="B41" s="81" t="s">
        <v>37</v>
      </c>
      <c r="C41" s="118">
        <v>1311794</v>
      </c>
      <c r="D41" s="111">
        <v>865719</v>
      </c>
      <c r="E41" s="115"/>
      <c r="F41" s="135">
        <f t="shared" si="1"/>
        <v>99086</v>
      </c>
      <c r="G41" s="111"/>
      <c r="H41" s="115"/>
      <c r="I41" s="115"/>
      <c r="J41" s="115">
        <v>99086</v>
      </c>
      <c r="K41" s="115">
        <v>99086</v>
      </c>
      <c r="L41" s="115"/>
      <c r="M41" s="135">
        <f t="shared" si="2"/>
        <v>1410880</v>
      </c>
    </row>
    <row r="42" spans="1:13" ht="13.5" thickBot="1" x14ac:dyDescent="0.25">
      <c r="A42" s="73" t="s">
        <v>38</v>
      </c>
      <c r="B42" s="81" t="s">
        <v>39</v>
      </c>
      <c r="C42" s="118">
        <v>178892</v>
      </c>
      <c r="D42" s="111">
        <v>129603</v>
      </c>
      <c r="E42" s="115"/>
      <c r="F42" s="135">
        <f t="shared" si="1"/>
        <v>0</v>
      </c>
      <c r="G42" s="111"/>
      <c r="H42" s="115"/>
      <c r="I42" s="115"/>
      <c r="J42" s="115"/>
      <c r="K42" s="115"/>
      <c r="L42" s="115"/>
      <c r="M42" s="135">
        <f t="shared" si="2"/>
        <v>178892</v>
      </c>
    </row>
    <row r="43" spans="1:13" ht="13.5" thickBot="1" x14ac:dyDescent="0.25">
      <c r="A43" s="73" t="s">
        <v>40</v>
      </c>
      <c r="B43" s="76" t="s">
        <v>193</v>
      </c>
      <c r="C43" s="118">
        <v>1077578</v>
      </c>
      <c r="D43" s="111">
        <v>660421</v>
      </c>
      <c r="E43" s="115">
        <v>174900</v>
      </c>
      <c r="F43" s="135">
        <f t="shared" si="1"/>
        <v>70000</v>
      </c>
      <c r="G43" s="111"/>
      <c r="H43" s="115"/>
      <c r="I43" s="115"/>
      <c r="J43" s="115">
        <v>70000</v>
      </c>
      <c r="K43" s="115">
        <v>70000</v>
      </c>
      <c r="L43" s="115"/>
      <c r="M43" s="135">
        <f t="shared" si="2"/>
        <v>1147578</v>
      </c>
    </row>
    <row r="44" spans="1:13" ht="23.25" thickBot="1" x14ac:dyDescent="0.25">
      <c r="A44" s="83" t="s">
        <v>42</v>
      </c>
      <c r="B44" s="84" t="s">
        <v>43</v>
      </c>
      <c r="C44" s="118">
        <v>72400</v>
      </c>
      <c r="D44" s="116"/>
      <c r="E44" s="117"/>
      <c r="F44" s="135">
        <f t="shared" si="1"/>
        <v>0</v>
      </c>
      <c r="G44" s="116"/>
      <c r="H44" s="117"/>
      <c r="I44" s="117"/>
      <c r="J44" s="117"/>
      <c r="K44" s="117"/>
      <c r="L44" s="117"/>
      <c r="M44" s="135">
        <f t="shared" si="2"/>
        <v>72400</v>
      </c>
    </row>
    <row r="45" spans="1:13" ht="23.25" thickBot="1" x14ac:dyDescent="0.25">
      <c r="A45" s="88" t="s">
        <v>247</v>
      </c>
      <c r="B45" s="86" t="s">
        <v>233</v>
      </c>
      <c r="C45" s="106">
        <f>SUM(C46:C54)</f>
        <v>5412398</v>
      </c>
      <c r="D45" s="107">
        <f>SUM(D46:D54)</f>
        <v>3085350</v>
      </c>
      <c r="E45" s="109">
        <f>SUM(E46:E54)</f>
        <v>876096</v>
      </c>
      <c r="F45" s="135">
        <f t="shared" si="1"/>
        <v>194000</v>
      </c>
      <c r="G45" s="107">
        <f t="shared" ref="G45:L45" si="4">SUM(G46:G54)</f>
        <v>100000</v>
      </c>
      <c r="H45" s="109">
        <f t="shared" si="4"/>
        <v>0</v>
      </c>
      <c r="I45" s="109">
        <f t="shared" si="4"/>
        <v>27500</v>
      </c>
      <c r="J45" s="109">
        <f t="shared" si="4"/>
        <v>94000</v>
      </c>
      <c r="K45" s="109">
        <f t="shared" si="4"/>
        <v>94000</v>
      </c>
      <c r="L45" s="109">
        <f t="shared" si="4"/>
        <v>26000</v>
      </c>
      <c r="M45" s="135">
        <f t="shared" si="2"/>
        <v>5606398</v>
      </c>
    </row>
    <row r="46" spans="1:13" s="177" customFormat="1" ht="13.5" thickBot="1" x14ac:dyDescent="0.25">
      <c r="A46" s="178" t="s">
        <v>47</v>
      </c>
      <c r="B46" s="184" t="s">
        <v>191</v>
      </c>
      <c r="C46" s="180">
        <v>450789</v>
      </c>
      <c r="D46" s="181">
        <v>256900</v>
      </c>
      <c r="E46" s="182">
        <v>61100</v>
      </c>
      <c r="F46" s="176">
        <f t="shared" si="1"/>
        <v>0</v>
      </c>
      <c r="G46" s="181"/>
      <c r="H46" s="182"/>
      <c r="I46" s="182"/>
      <c r="J46" s="182"/>
      <c r="K46" s="182"/>
      <c r="L46" s="182"/>
      <c r="M46" s="176">
        <f t="shared" si="2"/>
        <v>450789</v>
      </c>
    </row>
    <row r="47" spans="1:13" s="177" customFormat="1" ht="13.5" hidden="1" thickBot="1" x14ac:dyDescent="0.25">
      <c r="A47" s="193"/>
      <c r="B47" s="194"/>
      <c r="C47" s="144"/>
      <c r="D47" s="113"/>
      <c r="E47" s="145"/>
      <c r="F47" s="176">
        <f t="shared" si="1"/>
        <v>0</v>
      </c>
      <c r="G47" s="198"/>
      <c r="H47" s="199"/>
      <c r="I47" s="199"/>
      <c r="J47" s="199"/>
      <c r="K47" s="199"/>
      <c r="L47" s="199"/>
      <c r="M47" s="176">
        <f t="shared" si="2"/>
        <v>0</v>
      </c>
    </row>
    <row r="48" spans="1:13" s="177" customFormat="1" ht="13.5" thickBot="1" x14ac:dyDescent="0.25">
      <c r="A48" s="193" t="s">
        <v>122</v>
      </c>
      <c r="B48" s="200" t="s">
        <v>123</v>
      </c>
      <c r="C48" s="122">
        <v>616670</v>
      </c>
      <c r="D48" s="111">
        <v>391850</v>
      </c>
      <c r="E48" s="112">
        <v>39215</v>
      </c>
      <c r="F48" s="176">
        <f t="shared" si="1"/>
        <v>44860</v>
      </c>
      <c r="G48" s="196"/>
      <c r="H48" s="201"/>
      <c r="I48" s="201"/>
      <c r="J48" s="201">
        <v>44860</v>
      </c>
      <c r="K48" s="201">
        <v>44860</v>
      </c>
      <c r="L48" s="201">
        <v>26000</v>
      </c>
      <c r="M48" s="176">
        <f t="shared" si="2"/>
        <v>661530</v>
      </c>
    </row>
    <row r="49" spans="1:13" s="177" customFormat="1" ht="13.5" hidden="1" thickBot="1" x14ac:dyDescent="0.25">
      <c r="A49" s="202" t="s">
        <v>124</v>
      </c>
      <c r="B49" s="95" t="s">
        <v>183</v>
      </c>
      <c r="C49" s="122"/>
      <c r="D49" s="111"/>
      <c r="E49" s="112"/>
      <c r="F49" s="176">
        <f t="shared" si="1"/>
        <v>0</v>
      </c>
      <c r="G49" s="196"/>
      <c r="H49" s="201"/>
      <c r="I49" s="201"/>
      <c r="J49" s="201"/>
      <c r="K49" s="201"/>
      <c r="L49" s="201"/>
      <c r="M49" s="176">
        <f t="shared" si="2"/>
        <v>0</v>
      </c>
    </row>
    <row r="50" spans="1:13" s="177" customFormat="1" ht="13.5" thickBot="1" x14ac:dyDescent="0.25">
      <c r="A50" s="193" t="s">
        <v>126</v>
      </c>
      <c r="B50" s="203" t="s">
        <v>184</v>
      </c>
      <c r="C50" s="195">
        <v>77480</v>
      </c>
      <c r="D50" s="196"/>
      <c r="E50" s="197"/>
      <c r="F50" s="176">
        <f>SUM(G50+J50)</f>
        <v>0</v>
      </c>
      <c r="G50" s="198"/>
      <c r="H50" s="199"/>
      <c r="I50" s="199"/>
      <c r="J50" s="199"/>
      <c r="K50" s="199"/>
      <c r="L50" s="199"/>
      <c r="M50" s="176">
        <f>SUM(C50+F50)</f>
        <v>77480</v>
      </c>
    </row>
    <row r="51" spans="1:13" s="177" customFormat="1" ht="45.75" thickBot="1" x14ac:dyDescent="0.25">
      <c r="A51" s="193" t="s">
        <v>129</v>
      </c>
      <c r="B51" s="194" t="s">
        <v>130</v>
      </c>
      <c r="C51" s="204">
        <v>100000</v>
      </c>
      <c r="D51" s="196"/>
      <c r="E51" s="197"/>
      <c r="F51" s="176">
        <f>SUM(G51+J51)</f>
        <v>0</v>
      </c>
      <c r="G51" s="198"/>
      <c r="H51" s="199"/>
      <c r="I51" s="199"/>
      <c r="J51" s="199"/>
      <c r="K51" s="199"/>
      <c r="L51" s="199"/>
      <c r="M51" s="176">
        <f>SUM(C51+F51)</f>
        <v>100000</v>
      </c>
    </row>
    <row r="52" spans="1:13" s="177" customFormat="1" ht="13.5" thickBot="1" x14ac:dyDescent="0.25">
      <c r="A52" s="193">
        <v>130102</v>
      </c>
      <c r="B52" s="95" t="s">
        <v>149</v>
      </c>
      <c r="C52" s="180">
        <v>25000</v>
      </c>
      <c r="D52" s="198"/>
      <c r="E52" s="199"/>
      <c r="F52" s="176">
        <f>SUM(G52+J52)</f>
        <v>0</v>
      </c>
      <c r="G52" s="198"/>
      <c r="H52" s="199"/>
      <c r="I52" s="199"/>
      <c r="J52" s="199"/>
      <c r="K52" s="199"/>
      <c r="L52" s="199"/>
      <c r="M52" s="176">
        <f>SUM(C52+F52)</f>
        <v>25000</v>
      </c>
    </row>
    <row r="53" spans="1:13" s="177" customFormat="1" ht="23.25" thickBot="1" x14ac:dyDescent="0.25">
      <c r="A53" s="193">
        <v>130107</v>
      </c>
      <c r="B53" s="95" t="s">
        <v>150</v>
      </c>
      <c r="C53" s="118">
        <v>3549041</v>
      </c>
      <c r="D53" s="111">
        <v>2084000</v>
      </c>
      <c r="E53" s="115">
        <v>678545</v>
      </c>
      <c r="F53" s="176">
        <f>SUM(G53+J53)</f>
        <v>149140</v>
      </c>
      <c r="G53" s="198">
        <v>100000</v>
      </c>
      <c r="H53" s="199"/>
      <c r="I53" s="199">
        <v>27500</v>
      </c>
      <c r="J53" s="199">
        <v>49140</v>
      </c>
      <c r="K53" s="199">
        <v>49140</v>
      </c>
      <c r="L53" s="199"/>
      <c r="M53" s="176">
        <f>SUM(C53+F53)</f>
        <v>3698181</v>
      </c>
    </row>
    <row r="54" spans="1:13" s="177" customFormat="1" ht="13.5" thickBot="1" x14ac:dyDescent="0.25">
      <c r="A54" s="205">
        <v>130110</v>
      </c>
      <c r="B54" s="206" t="s">
        <v>151</v>
      </c>
      <c r="C54" s="118">
        <v>593418</v>
      </c>
      <c r="D54" s="116">
        <v>352600</v>
      </c>
      <c r="E54" s="117">
        <v>97236</v>
      </c>
      <c r="F54" s="176">
        <f>SUM(G54+J54)</f>
        <v>0</v>
      </c>
      <c r="G54" s="188"/>
      <c r="H54" s="189"/>
      <c r="I54" s="189"/>
      <c r="J54" s="189"/>
      <c r="K54" s="189"/>
      <c r="L54" s="189"/>
      <c r="M54" s="176">
        <f>SUM(C54+F54)</f>
        <v>593418</v>
      </c>
    </row>
    <row r="55" spans="1:13" ht="13.5" thickBot="1" x14ac:dyDescent="0.25">
      <c r="A55" s="88" t="s">
        <v>242</v>
      </c>
      <c r="B55" s="86" t="s">
        <v>239</v>
      </c>
      <c r="C55" s="106">
        <f>SUM(C56:C67)</f>
        <v>100249402</v>
      </c>
      <c r="D55" s="107">
        <f t="shared" ref="D55:L55" si="5">SUM(D56:D67)</f>
        <v>61721600</v>
      </c>
      <c r="E55" s="109">
        <f t="shared" si="5"/>
        <v>8936340</v>
      </c>
      <c r="F55" s="135">
        <f t="shared" si="1"/>
        <v>7893681</v>
      </c>
      <c r="G55" s="107">
        <f t="shared" si="5"/>
        <v>2747500</v>
      </c>
      <c r="H55" s="109">
        <f t="shared" si="5"/>
        <v>1247700</v>
      </c>
      <c r="I55" s="109">
        <f t="shared" si="5"/>
        <v>243700</v>
      </c>
      <c r="J55" s="109">
        <f t="shared" si="5"/>
        <v>5146181</v>
      </c>
      <c r="K55" s="109">
        <f t="shared" si="5"/>
        <v>5146181</v>
      </c>
      <c r="L55" s="108">
        <f t="shared" si="5"/>
        <v>0</v>
      </c>
      <c r="M55" s="135">
        <f t="shared" si="2"/>
        <v>108143083</v>
      </c>
    </row>
    <row r="56" spans="1:13" s="177" customFormat="1" ht="13.5" thickBot="1" x14ac:dyDescent="0.25">
      <c r="A56" s="178" t="s">
        <v>47</v>
      </c>
      <c r="B56" s="179" t="s">
        <v>18</v>
      </c>
      <c r="C56" s="183">
        <v>394973</v>
      </c>
      <c r="D56" s="181">
        <v>215400</v>
      </c>
      <c r="E56" s="182">
        <v>23230</v>
      </c>
      <c r="F56" s="176">
        <f t="shared" si="1"/>
        <v>126000</v>
      </c>
      <c r="G56" s="181"/>
      <c r="H56" s="182"/>
      <c r="I56" s="182"/>
      <c r="J56" s="182">
        <v>126000</v>
      </c>
      <c r="K56" s="182">
        <v>126000</v>
      </c>
      <c r="L56" s="182"/>
      <c r="M56" s="176">
        <f t="shared" si="2"/>
        <v>520973</v>
      </c>
    </row>
    <row r="57" spans="1:13" ht="13.5" thickBot="1" x14ac:dyDescent="0.25">
      <c r="A57" s="15" t="s">
        <v>52</v>
      </c>
      <c r="B57" s="37" t="s">
        <v>53</v>
      </c>
      <c r="C57" s="142">
        <v>27056150</v>
      </c>
      <c r="D57" s="140">
        <v>16768600</v>
      </c>
      <c r="E57" s="143">
        <v>3016400</v>
      </c>
      <c r="F57" s="135">
        <f t="shared" si="1"/>
        <v>990920</v>
      </c>
      <c r="G57" s="140">
        <v>562500</v>
      </c>
      <c r="H57" s="141">
        <v>249600</v>
      </c>
      <c r="I57" s="141">
        <v>61500</v>
      </c>
      <c r="J57" s="141">
        <v>428420</v>
      </c>
      <c r="K57" s="141">
        <v>428420</v>
      </c>
      <c r="L57" s="143"/>
      <c r="M57" s="135">
        <f t="shared" si="2"/>
        <v>28047070</v>
      </c>
    </row>
    <row r="58" spans="1:13" ht="13.5" thickBot="1" x14ac:dyDescent="0.25">
      <c r="A58" s="15" t="s">
        <v>229</v>
      </c>
      <c r="B58" s="37" t="s">
        <v>228</v>
      </c>
      <c r="C58" s="142">
        <v>20089840</v>
      </c>
      <c r="D58" s="140">
        <v>12231500</v>
      </c>
      <c r="E58" s="143">
        <v>2106960</v>
      </c>
      <c r="F58" s="135">
        <f t="shared" si="1"/>
        <v>1716361</v>
      </c>
      <c r="G58" s="140">
        <v>118500</v>
      </c>
      <c r="H58" s="141">
        <v>1500</v>
      </c>
      <c r="I58" s="141">
        <v>12200</v>
      </c>
      <c r="J58" s="141">
        <v>1597861</v>
      </c>
      <c r="K58" s="141">
        <v>1597861</v>
      </c>
      <c r="L58" s="143"/>
      <c r="M58" s="135">
        <f t="shared" si="2"/>
        <v>21806201</v>
      </c>
    </row>
    <row r="59" spans="1:13" ht="13.5" thickBot="1" x14ac:dyDescent="0.25">
      <c r="A59" s="75" t="s">
        <v>54</v>
      </c>
      <c r="B59" s="89" t="s">
        <v>194</v>
      </c>
      <c r="C59" s="144">
        <v>12467911</v>
      </c>
      <c r="D59" s="113">
        <v>7569500</v>
      </c>
      <c r="E59" s="145">
        <v>1693300</v>
      </c>
      <c r="F59" s="135">
        <f t="shared" si="1"/>
        <v>608620</v>
      </c>
      <c r="G59" s="113">
        <v>46600</v>
      </c>
      <c r="H59" s="114">
        <v>300</v>
      </c>
      <c r="I59" s="114"/>
      <c r="J59" s="115">
        <v>562020</v>
      </c>
      <c r="K59" s="115">
        <v>562020</v>
      </c>
      <c r="L59" s="115"/>
      <c r="M59" s="135">
        <f t="shared" si="2"/>
        <v>13076531</v>
      </c>
    </row>
    <row r="60" spans="1:13" ht="13.5" thickBot="1" x14ac:dyDescent="0.25">
      <c r="A60" s="75" t="s">
        <v>56</v>
      </c>
      <c r="B60" s="89" t="s">
        <v>195</v>
      </c>
      <c r="C60" s="144">
        <v>10163772</v>
      </c>
      <c r="D60" s="113">
        <v>6496500</v>
      </c>
      <c r="E60" s="145">
        <v>139800</v>
      </c>
      <c r="F60" s="135">
        <f t="shared" si="1"/>
        <v>45100</v>
      </c>
      <c r="G60" s="113">
        <v>9000</v>
      </c>
      <c r="H60" s="114"/>
      <c r="I60" s="114">
        <v>1000</v>
      </c>
      <c r="J60" s="115">
        <v>36100</v>
      </c>
      <c r="K60" s="115">
        <v>36100</v>
      </c>
      <c r="L60" s="115"/>
      <c r="M60" s="135">
        <f t="shared" si="2"/>
        <v>10208872</v>
      </c>
    </row>
    <row r="61" spans="1:13" ht="23.25" thickBot="1" x14ac:dyDescent="0.25">
      <c r="A61" s="75" t="s">
        <v>58</v>
      </c>
      <c r="B61" s="81" t="s">
        <v>59</v>
      </c>
      <c r="C61" s="144">
        <v>23798250</v>
      </c>
      <c r="D61" s="113">
        <v>15658400</v>
      </c>
      <c r="E61" s="145">
        <v>1638250</v>
      </c>
      <c r="F61" s="135">
        <f t="shared" si="1"/>
        <v>2862080</v>
      </c>
      <c r="G61" s="113">
        <v>480000</v>
      </c>
      <c r="H61" s="114">
        <v>196300</v>
      </c>
      <c r="I61" s="114">
        <v>37600</v>
      </c>
      <c r="J61" s="115">
        <v>2382080</v>
      </c>
      <c r="K61" s="115">
        <v>2382080</v>
      </c>
      <c r="L61" s="115"/>
      <c r="M61" s="135">
        <f t="shared" si="2"/>
        <v>26660330</v>
      </c>
    </row>
    <row r="62" spans="1:13" ht="34.5" thickBot="1" x14ac:dyDescent="0.25">
      <c r="A62" s="193" t="s">
        <v>60</v>
      </c>
      <c r="B62" s="194" t="s">
        <v>61</v>
      </c>
      <c r="C62" s="144">
        <v>141256</v>
      </c>
      <c r="D62" s="113">
        <v>83700</v>
      </c>
      <c r="E62" s="145">
        <v>16500</v>
      </c>
      <c r="F62" s="135">
        <f>SUM(G62+J62)</f>
        <v>0</v>
      </c>
      <c r="G62" s="113"/>
      <c r="H62" s="114"/>
      <c r="I62" s="114"/>
      <c r="J62" s="115"/>
      <c r="K62" s="115"/>
      <c r="L62" s="115"/>
      <c r="M62" s="135">
        <f>SUM(C62+F62)</f>
        <v>141256</v>
      </c>
    </row>
    <row r="63" spans="1:13" ht="13.5" thickBot="1" x14ac:dyDescent="0.25">
      <c r="A63" s="75" t="s">
        <v>62</v>
      </c>
      <c r="B63" s="76" t="s">
        <v>196</v>
      </c>
      <c r="C63" s="144">
        <v>2753630</v>
      </c>
      <c r="D63" s="113">
        <v>1745900</v>
      </c>
      <c r="E63" s="145">
        <v>213700</v>
      </c>
      <c r="F63" s="135">
        <f t="shared" si="1"/>
        <v>1533600</v>
      </c>
      <c r="G63" s="113">
        <v>1525900</v>
      </c>
      <c r="H63" s="114">
        <v>800000</v>
      </c>
      <c r="I63" s="114">
        <v>131400</v>
      </c>
      <c r="J63" s="115">
        <v>7700</v>
      </c>
      <c r="K63" s="115">
        <v>7700</v>
      </c>
      <c r="L63" s="115"/>
      <c r="M63" s="135">
        <f t="shared" si="2"/>
        <v>4287230</v>
      </c>
    </row>
    <row r="64" spans="1:13" ht="13.5" thickBot="1" x14ac:dyDescent="0.25">
      <c r="A64" s="75" t="s">
        <v>64</v>
      </c>
      <c r="B64" s="74" t="s">
        <v>197</v>
      </c>
      <c r="C64" s="144">
        <v>595850</v>
      </c>
      <c r="D64" s="113">
        <v>408100</v>
      </c>
      <c r="E64" s="145">
        <v>13100</v>
      </c>
      <c r="F64" s="135">
        <f t="shared" si="1"/>
        <v>6000</v>
      </c>
      <c r="G64" s="113"/>
      <c r="H64" s="114"/>
      <c r="I64" s="114"/>
      <c r="J64" s="115">
        <v>6000</v>
      </c>
      <c r="K64" s="115">
        <v>6000</v>
      </c>
      <c r="L64" s="115"/>
      <c r="M64" s="135">
        <f t="shared" si="2"/>
        <v>601850</v>
      </c>
    </row>
    <row r="65" spans="1:13" ht="13.5" thickBot="1" x14ac:dyDescent="0.25">
      <c r="A65" s="75" t="s">
        <v>66</v>
      </c>
      <c r="B65" s="74" t="s">
        <v>198</v>
      </c>
      <c r="C65" s="144">
        <v>2498270</v>
      </c>
      <c r="D65" s="113">
        <v>526600</v>
      </c>
      <c r="E65" s="145">
        <v>75100</v>
      </c>
      <c r="F65" s="135">
        <f t="shared" si="1"/>
        <v>5000</v>
      </c>
      <c r="G65" s="113">
        <v>5000</v>
      </c>
      <c r="H65" s="114"/>
      <c r="I65" s="114"/>
      <c r="J65" s="115"/>
      <c r="K65" s="115"/>
      <c r="L65" s="115"/>
      <c r="M65" s="135">
        <f t="shared" si="2"/>
        <v>2503270</v>
      </c>
    </row>
    <row r="66" spans="1:13" ht="13.5" thickBot="1" x14ac:dyDescent="0.25">
      <c r="A66" s="90" t="s">
        <v>67</v>
      </c>
      <c r="B66" s="91" t="s">
        <v>68</v>
      </c>
      <c r="C66" s="146">
        <v>24100</v>
      </c>
      <c r="D66" s="147">
        <v>17400</v>
      </c>
      <c r="E66" s="148"/>
      <c r="F66" s="135">
        <f>SUM(G66+J66)</f>
        <v>0</v>
      </c>
      <c r="G66" s="116"/>
      <c r="H66" s="117"/>
      <c r="I66" s="117"/>
      <c r="J66" s="117"/>
      <c r="K66" s="117"/>
      <c r="L66" s="117"/>
      <c r="M66" s="135">
        <f>SUM(C66+F66)</f>
        <v>24100</v>
      </c>
    </row>
    <row r="67" spans="1:13" ht="13.5" thickBot="1" x14ac:dyDescent="0.25">
      <c r="A67" s="90" t="s">
        <v>267</v>
      </c>
      <c r="B67" s="91" t="s">
        <v>268</v>
      </c>
      <c r="C67" s="146">
        <v>265400</v>
      </c>
      <c r="D67" s="147"/>
      <c r="E67" s="148"/>
      <c r="F67" s="135">
        <f t="shared" si="1"/>
        <v>0</v>
      </c>
      <c r="G67" s="116"/>
      <c r="H67" s="117"/>
      <c r="I67" s="117"/>
      <c r="J67" s="117"/>
      <c r="K67" s="117"/>
      <c r="L67" s="117"/>
      <c r="M67" s="135">
        <f t="shared" si="2"/>
        <v>265400</v>
      </c>
    </row>
    <row r="68" spans="1:13" ht="23.25" thickBot="1" x14ac:dyDescent="0.25">
      <c r="A68" s="88" t="s">
        <v>243</v>
      </c>
      <c r="B68" s="86" t="s">
        <v>199</v>
      </c>
      <c r="C68" s="106">
        <f>SUM(C69+C70+C72+C74+C76+C78+C80+C82+C84+C86+C88+C90+C92+C94+C96+C98+C100+C102+C104+C106+C108+C110+C112+C114+C116+C117+C119+C120+C121+C123+C124+C126+C128+C130+C122)</f>
        <v>128629493</v>
      </c>
      <c r="D68" s="106">
        <f t="shared" ref="D68:L68" si="6">SUM(D69+D70+D72+D74+D76+D78+D80+D82+D84+D86+D88+D90+D92+D94+D96+D98+D100+D102+D104+D106+D108+D110+D112+D114+D116+D117+D119+D120+D121+D123+D124+D126+D128+D130+D122)</f>
        <v>4985800</v>
      </c>
      <c r="E68" s="106">
        <f t="shared" si="6"/>
        <v>563036</v>
      </c>
      <c r="F68" s="106">
        <f t="shared" si="6"/>
        <v>1355863</v>
      </c>
      <c r="G68" s="106">
        <f t="shared" si="6"/>
        <v>50000</v>
      </c>
      <c r="H68" s="106">
        <f t="shared" si="6"/>
        <v>0</v>
      </c>
      <c r="I68" s="106">
        <f t="shared" si="6"/>
        <v>10000</v>
      </c>
      <c r="J68" s="106">
        <f t="shared" si="6"/>
        <v>1305863</v>
      </c>
      <c r="K68" s="106">
        <f t="shared" si="6"/>
        <v>1305863</v>
      </c>
      <c r="L68" s="106">
        <f t="shared" si="6"/>
        <v>332000</v>
      </c>
      <c r="M68" s="135">
        <f t="shared" si="2"/>
        <v>129985356</v>
      </c>
    </row>
    <row r="69" spans="1:13" s="177" customFormat="1" ht="13.5" thickBot="1" x14ac:dyDescent="0.25">
      <c r="A69" s="178" t="s">
        <v>47</v>
      </c>
      <c r="B69" s="179" t="s">
        <v>18</v>
      </c>
      <c r="C69" s="180">
        <v>3885590</v>
      </c>
      <c r="D69" s="181">
        <v>2575600</v>
      </c>
      <c r="E69" s="182">
        <v>164500</v>
      </c>
      <c r="F69" s="176">
        <f t="shared" si="1"/>
        <v>143184</v>
      </c>
      <c r="G69" s="181"/>
      <c r="H69" s="182"/>
      <c r="I69" s="182"/>
      <c r="J69" s="182">
        <v>143184</v>
      </c>
      <c r="K69" s="182">
        <v>143184</v>
      </c>
      <c r="L69" s="182"/>
      <c r="M69" s="176">
        <f t="shared" si="2"/>
        <v>4028774</v>
      </c>
    </row>
    <row r="70" spans="1:13" ht="13.5" thickBot="1" x14ac:dyDescent="0.25">
      <c r="A70" s="73" t="s">
        <v>29</v>
      </c>
      <c r="B70" s="76" t="s">
        <v>30</v>
      </c>
      <c r="C70" s="111">
        <f t="shared" ref="C70:L70" si="7">SUM(C71)</f>
        <v>668924</v>
      </c>
      <c r="D70" s="111">
        <f t="shared" si="7"/>
        <v>0</v>
      </c>
      <c r="E70" s="115">
        <f t="shared" si="7"/>
        <v>0</v>
      </c>
      <c r="F70" s="135">
        <f t="shared" si="1"/>
        <v>0</v>
      </c>
      <c r="G70" s="111">
        <f t="shared" si="7"/>
        <v>0</v>
      </c>
      <c r="H70" s="115">
        <f t="shared" si="7"/>
        <v>0</v>
      </c>
      <c r="I70" s="115">
        <f t="shared" si="7"/>
        <v>0</v>
      </c>
      <c r="J70" s="115">
        <f t="shared" si="7"/>
        <v>0</v>
      </c>
      <c r="K70" s="115">
        <f t="shared" si="7"/>
        <v>0</v>
      </c>
      <c r="L70" s="115">
        <f t="shared" si="7"/>
        <v>0</v>
      </c>
      <c r="M70" s="135">
        <f t="shared" si="2"/>
        <v>668924</v>
      </c>
    </row>
    <row r="71" spans="1:13" ht="71.25" customHeight="1" thickBot="1" x14ac:dyDescent="0.25">
      <c r="A71" s="73"/>
      <c r="B71" s="76" t="s">
        <v>31</v>
      </c>
      <c r="C71" s="144">
        <v>668924</v>
      </c>
      <c r="D71" s="111"/>
      <c r="E71" s="115"/>
      <c r="F71" s="135">
        <f t="shared" si="1"/>
        <v>0</v>
      </c>
      <c r="G71" s="111"/>
      <c r="H71" s="115"/>
      <c r="I71" s="115"/>
      <c r="J71" s="115"/>
      <c r="K71" s="115"/>
      <c r="L71" s="115"/>
      <c r="M71" s="135">
        <f t="shared" si="2"/>
        <v>668924</v>
      </c>
    </row>
    <row r="72" spans="1:13" ht="126.75" customHeight="1" thickBot="1" x14ac:dyDescent="0.25">
      <c r="A72" s="92" t="s">
        <v>70</v>
      </c>
      <c r="B72" s="160" t="s">
        <v>220</v>
      </c>
      <c r="C72" s="111">
        <f t="shared" ref="C72:L72" si="8">SUM(C73)</f>
        <v>15918818</v>
      </c>
      <c r="D72" s="111">
        <f t="shared" si="8"/>
        <v>0</v>
      </c>
      <c r="E72" s="115">
        <f t="shared" si="8"/>
        <v>0</v>
      </c>
      <c r="F72" s="135">
        <f t="shared" si="1"/>
        <v>0</v>
      </c>
      <c r="G72" s="111">
        <f t="shared" si="8"/>
        <v>0</v>
      </c>
      <c r="H72" s="115">
        <f t="shared" si="8"/>
        <v>0</v>
      </c>
      <c r="I72" s="115">
        <f t="shared" si="8"/>
        <v>0</v>
      </c>
      <c r="J72" s="115">
        <f t="shared" si="8"/>
        <v>0</v>
      </c>
      <c r="K72" s="115">
        <f t="shared" si="8"/>
        <v>0</v>
      </c>
      <c r="L72" s="115">
        <f t="shared" si="8"/>
        <v>0</v>
      </c>
      <c r="M72" s="135">
        <f t="shared" si="2"/>
        <v>15918818</v>
      </c>
    </row>
    <row r="73" spans="1:13" ht="57" thickBot="1" x14ac:dyDescent="0.25">
      <c r="A73" s="92"/>
      <c r="B73" s="76" t="s">
        <v>214</v>
      </c>
      <c r="C73" s="122">
        <v>15918818</v>
      </c>
      <c r="D73" s="111"/>
      <c r="E73" s="115"/>
      <c r="F73" s="135">
        <f t="shared" si="1"/>
        <v>0</v>
      </c>
      <c r="G73" s="111"/>
      <c r="H73" s="115"/>
      <c r="I73" s="115"/>
      <c r="J73" s="115"/>
      <c r="K73" s="115"/>
      <c r="L73" s="115"/>
      <c r="M73" s="135">
        <f t="shared" si="2"/>
        <v>15918818</v>
      </c>
    </row>
    <row r="74" spans="1:13" ht="105" customHeight="1" thickBot="1" x14ac:dyDescent="0.25">
      <c r="A74" s="92" t="s">
        <v>73</v>
      </c>
      <c r="B74" s="93" t="s">
        <v>74</v>
      </c>
      <c r="C74" s="111">
        <f>SUM(C75)</f>
        <v>133676</v>
      </c>
      <c r="D74" s="111">
        <f t="shared" ref="D74:L74" si="9">SUM(D75)</f>
        <v>0</v>
      </c>
      <c r="E74" s="115">
        <f t="shared" si="9"/>
        <v>0</v>
      </c>
      <c r="F74" s="135">
        <f t="shared" si="1"/>
        <v>0</v>
      </c>
      <c r="G74" s="111">
        <f t="shared" si="9"/>
        <v>0</v>
      </c>
      <c r="H74" s="115">
        <f t="shared" si="9"/>
        <v>0</v>
      </c>
      <c r="I74" s="115">
        <f t="shared" si="9"/>
        <v>0</v>
      </c>
      <c r="J74" s="115">
        <f t="shared" si="9"/>
        <v>0</v>
      </c>
      <c r="K74" s="115">
        <f t="shared" si="9"/>
        <v>0</v>
      </c>
      <c r="L74" s="115">
        <f t="shared" si="9"/>
        <v>0</v>
      </c>
      <c r="M74" s="135">
        <f t="shared" si="2"/>
        <v>133676</v>
      </c>
    </row>
    <row r="75" spans="1:13" ht="45.75" thickBot="1" x14ac:dyDescent="0.25">
      <c r="A75" s="92"/>
      <c r="B75" s="76" t="s">
        <v>75</v>
      </c>
      <c r="C75" s="121">
        <v>133676</v>
      </c>
      <c r="D75" s="111"/>
      <c r="E75" s="115"/>
      <c r="F75" s="135">
        <f t="shared" si="1"/>
        <v>0</v>
      </c>
      <c r="G75" s="111"/>
      <c r="H75" s="115"/>
      <c r="I75" s="115"/>
      <c r="J75" s="115"/>
      <c r="K75" s="115"/>
      <c r="L75" s="115"/>
      <c r="M75" s="135">
        <f t="shared" si="2"/>
        <v>133676</v>
      </c>
    </row>
    <row r="76" spans="1:13" ht="113.25" thickBot="1" x14ac:dyDescent="0.25">
      <c r="A76" s="92" t="s">
        <v>76</v>
      </c>
      <c r="B76" s="81" t="s">
        <v>77</v>
      </c>
      <c r="C76" s="111">
        <f t="shared" ref="C76:J76" si="10">SUM(C77)</f>
        <v>598450</v>
      </c>
      <c r="D76" s="111">
        <f t="shared" si="10"/>
        <v>0</v>
      </c>
      <c r="E76" s="115">
        <f t="shared" si="10"/>
        <v>0</v>
      </c>
      <c r="F76" s="135">
        <f t="shared" si="1"/>
        <v>332000</v>
      </c>
      <c r="G76" s="111">
        <f t="shared" si="10"/>
        <v>0</v>
      </c>
      <c r="H76" s="115">
        <f t="shared" si="10"/>
        <v>0</v>
      </c>
      <c r="I76" s="115">
        <f t="shared" si="10"/>
        <v>0</v>
      </c>
      <c r="J76" s="115">
        <f t="shared" si="10"/>
        <v>332000</v>
      </c>
      <c r="K76" s="121">
        <f>K77</f>
        <v>332000</v>
      </c>
      <c r="L76" s="121">
        <f>L77</f>
        <v>332000</v>
      </c>
      <c r="M76" s="135">
        <f t="shared" si="2"/>
        <v>930450</v>
      </c>
    </row>
    <row r="77" spans="1:13" ht="135.75" thickBot="1" x14ac:dyDescent="0.25">
      <c r="A77" s="92"/>
      <c r="B77" s="76" t="s">
        <v>259</v>
      </c>
      <c r="C77" s="121">
        <v>598450</v>
      </c>
      <c r="D77" s="111"/>
      <c r="E77" s="115"/>
      <c r="F77" s="135">
        <f t="shared" si="1"/>
        <v>332000</v>
      </c>
      <c r="G77" s="111"/>
      <c r="H77" s="115"/>
      <c r="I77" s="115"/>
      <c r="J77" s="121">
        <v>332000</v>
      </c>
      <c r="K77" s="121">
        <v>332000</v>
      </c>
      <c r="L77" s="121">
        <v>332000</v>
      </c>
      <c r="M77" s="135">
        <f t="shared" si="2"/>
        <v>930450</v>
      </c>
    </row>
    <row r="78" spans="1:13" ht="282" thickBot="1" x14ac:dyDescent="0.25">
      <c r="A78" s="92" t="s">
        <v>78</v>
      </c>
      <c r="B78" s="81" t="s">
        <v>79</v>
      </c>
      <c r="C78" s="121">
        <f>SUM(C79)</f>
        <v>1643900</v>
      </c>
      <c r="D78" s="111">
        <f t="shared" ref="D78:L78" si="11">SUM(D79)</f>
        <v>0</v>
      </c>
      <c r="E78" s="115">
        <f t="shared" si="11"/>
        <v>0</v>
      </c>
      <c r="F78" s="135">
        <f t="shared" si="1"/>
        <v>0</v>
      </c>
      <c r="G78" s="111">
        <f t="shared" si="11"/>
        <v>0</v>
      </c>
      <c r="H78" s="115">
        <f t="shared" si="11"/>
        <v>0</v>
      </c>
      <c r="I78" s="115">
        <f t="shared" si="11"/>
        <v>0</v>
      </c>
      <c r="J78" s="115">
        <f t="shared" si="11"/>
        <v>0</v>
      </c>
      <c r="K78" s="115">
        <f t="shared" si="11"/>
        <v>0</v>
      </c>
      <c r="L78" s="115">
        <f t="shared" si="11"/>
        <v>0</v>
      </c>
      <c r="M78" s="135">
        <f t="shared" si="2"/>
        <v>1643900</v>
      </c>
    </row>
    <row r="79" spans="1:13" ht="59.25" customHeight="1" thickBot="1" x14ac:dyDescent="0.25">
      <c r="A79" s="92"/>
      <c r="B79" s="76" t="s">
        <v>214</v>
      </c>
      <c r="C79" s="118">
        <v>1643900</v>
      </c>
      <c r="D79" s="111"/>
      <c r="E79" s="115"/>
      <c r="F79" s="135">
        <f t="shared" si="1"/>
        <v>0</v>
      </c>
      <c r="G79" s="111"/>
      <c r="H79" s="115"/>
      <c r="I79" s="115"/>
      <c r="J79" s="115"/>
      <c r="K79" s="115"/>
      <c r="L79" s="115"/>
      <c r="M79" s="135">
        <f t="shared" si="2"/>
        <v>1643900</v>
      </c>
    </row>
    <row r="80" spans="1:13" ht="45.75" thickBot="1" x14ac:dyDescent="0.25">
      <c r="A80" s="92" t="s">
        <v>80</v>
      </c>
      <c r="B80" s="81" t="s">
        <v>200</v>
      </c>
      <c r="C80" s="121">
        <f>SUM(C81)</f>
        <v>3325</v>
      </c>
      <c r="D80" s="111">
        <f t="shared" ref="D80:L80" si="12">SUM(D81)</f>
        <v>0</v>
      </c>
      <c r="E80" s="115">
        <f t="shared" si="12"/>
        <v>0</v>
      </c>
      <c r="F80" s="135">
        <f t="shared" si="1"/>
        <v>0</v>
      </c>
      <c r="G80" s="111">
        <f t="shared" si="12"/>
        <v>0</v>
      </c>
      <c r="H80" s="115">
        <f t="shared" si="12"/>
        <v>0</v>
      </c>
      <c r="I80" s="115">
        <f t="shared" si="12"/>
        <v>0</v>
      </c>
      <c r="J80" s="115">
        <f t="shared" si="12"/>
        <v>0</v>
      </c>
      <c r="K80" s="115">
        <f t="shared" si="12"/>
        <v>0</v>
      </c>
      <c r="L80" s="115">
        <f t="shared" si="12"/>
        <v>0</v>
      </c>
      <c r="M80" s="135">
        <f t="shared" si="2"/>
        <v>3325</v>
      </c>
    </row>
    <row r="81" spans="1:13" ht="45.75" thickBot="1" x14ac:dyDescent="0.25">
      <c r="A81" s="92"/>
      <c r="B81" s="76" t="s">
        <v>75</v>
      </c>
      <c r="C81" s="118">
        <v>3325</v>
      </c>
      <c r="D81" s="111"/>
      <c r="E81" s="115"/>
      <c r="F81" s="135">
        <f t="shared" si="1"/>
        <v>0</v>
      </c>
      <c r="G81" s="111"/>
      <c r="H81" s="115"/>
      <c r="I81" s="115"/>
      <c r="J81" s="115"/>
      <c r="K81" s="115"/>
      <c r="L81" s="115"/>
      <c r="M81" s="135">
        <f t="shared" si="2"/>
        <v>3325</v>
      </c>
    </row>
    <row r="82" spans="1:13" ht="45.75" thickBot="1" x14ac:dyDescent="0.25">
      <c r="A82" s="92" t="s">
        <v>81</v>
      </c>
      <c r="B82" s="81" t="s">
        <v>82</v>
      </c>
      <c r="C82" s="121">
        <f>SUM(C83)</f>
        <v>446118</v>
      </c>
      <c r="D82" s="111">
        <f t="shared" ref="D82:L82" si="13">SUM(D83)</f>
        <v>0</v>
      </c>
      <c r="E82" s="115">
        <f t="shared" si="13"/>
        <v>0</v>
      </c>
      <c r="F82" s="135">
        <f t="shared" si="1"/>
        <v>0</v>
      </c>
      <c r="G82" s="111">
        <f t="shared" si="13"/>
        <v>0</v>
      </c>
      <c r="H82" s="115">
        <f t="shared" si="13"/>
        <v>0</v>
      </c>
      <c r="I82" s="115">
        <f t="shared" si="13"/>
        <v>0</v>
      </c>
      <c r="J82" s="115">
        <f t="shared" si="13"/>
        <v>0</v>
      </c>
      <c r="K82" s="115">
        <f t="shared" si="13"/>
        <v>0</v>
      </c>
      <c r="L82" s="115">
        <f t="shared" si="13"/>
        <v>0</v>
      </c>
      <c r="M82" s="135">
        <f t="shared" si="2"/>
        <v>446118</v>
      </c>
    </row>
    <row r="83" spans="1:13" ht="57" thickBot="1" x14ac:dyDescent="0.25">
      <c r="A83" s="92"/>
      <c r="B83" s="76" t="s">
        <v>214</v>
      </c>
      <c r="C83" s="118">
        <v>446118</v>
      </c>
      <c r="D83" s="111"/>
      <c r="E83" s="115"/>
      <c r="F83" s="135">
        <f t="shared" si="1"/>
        <v>0</v>
      </c>
      <c r="G83" s="111"/>
      <c r="H83" s="115"/>
      <c r="I83" s="115"/>
      <c r="J83" s="115"/>
      <c r="K83" s="115"/>
      <c r="L83" s="115"/>
      <c r="M83" s="135">
        <f t="shared" si="2"/>
        <v>446118</v>
      </c>
    </row>
    <row r="84" spans="1:13" ht="45.75" thickBot="1" x14ac:dyDescent="0.25">
      <c r="A84" s="92" t="s">
        <v>83</v>
      </c>
      <c r="B84" s="81" t="s">
        <v>84</v>
      </c>
      <c r="C84" s="121">
        <f>SUM(C85)</f>
        <v>4138</v>
      </c>
      <c r="D84" s="111">
        <f t="shared" ref="D84:L84" si="14">SUM(D85)</f>
        <v>0</v>
      </c>
      <c r="E84" s="115">
        <f t="shared" si="14"/>
        <v>0</v>
      </c>
      <c r="F84" s="135">
        <f t="shared" si="1"/>
        <v>0</v>
      </c>
      <c r="G84" s="111">
        <f t="shared" si="14"/>
        <v>0</v>
      </c>
      <c r="H84" s="115">
        <f t="shared" si="14"/>
        <v>0</v>
      </c>
      <c r="I84" s="115">
        <f t="shared" si="14"/>
        <v>0</v>
      </c>
      <c r="J84" s="115">
        <f t="shared" si="14"/>
        <v>0</v>
      </c>
      <c r="K84" s="115">
        <f t="shared" si="14"/>
        <v>0</v>
      </c>
      <c r="L84" s="115">
        <f t="shared" si="14"/>
        <v>0</v>
      </c>
      <c r="M84" s="135">
        <f t="shared" si="2"/>
        <v>4138</v>
      </c>
    </row>
    <row r="85" spans="1:13" ht="39" customHeight="1" thickBot="1" x14ac:dyDescent="0.25">
      <c r="A85" s="92"/>
      <c r="B85" s="76" t="s">
        <v>215</v>
      </c>
      <c r="C85" s="118">
        <v>4138</v>
      </c>
      <c r="D85" s="111"/>
      <c r="E85" s="115"/>
      <c r="F85" s="135">
        <f t="shared" si="1"/>
        <v>0</v>
      </c>
      <c r="G85" s="111"/>
      <c r="H85" s="115"/>
      <c r="I85" s="115"/>
      <c r="J85" s="115"/>
      <c r="K85" s="115"/>
      <c r="L85" s="115"/>
      <c r="M85" s="135">
        <f t="shared" si="2"/>
        <v>4138</v>
      </c>
    </row>
    <row r="86" spans="1:13" ht="45.75" thickBot="1" x14ac:dyDescent="0.25">
      <c r="A86" s="92" t="s">
        <v>85</v>
      </c>
      <c r="B86" s="81" t="s">
        <v>86</v>
      </c>
      <c r="C86" s="121">
        <f>SUM(C87)</f>
        <v>15577</v>
      </c>
      <c r="D86" s="111">
        <f t="shared" ref="D86:L86" si="15">SUM(D87)</f>
        <v>0</v>
      </c>
      <c r="E86" s="115">
        <f t="shared" si="15"/>
        <v>0</v>
      </c>
      <c r="F86" s="135">
        <f t="shared" si="1"/>
        <v>0</v>
      </c>
      <c r="G86" s="111">
        <f t="shared" si="15"/>
        <v>0</v>
      </c>
      <c r="H86" s="115">
        <f t="shared" si="15"/>
        <v>0</v>
      </c>
      <c r="I86" s="115">
        <f t="shared" si="15"/>
        <v>0</v>
      </c>
      <c r="J86" s="115">
        <f t="shared" si="15"/>
        <v>0</v>
      </c>
      <c r="K86" s="115">
        <f t="shared" si="15"/>
        <v>0</v>
      </c>
      <c r="L86" s="115">
        <f t="shared" si="15"/>
        <v>0</v>
      </c>
      <c r="M86" s="135">
        <f t="shared" si="2"/>
        <v>15577</v>
      </c>
    </row>
    <row r="87" spans="1:13" ht="141" customHeight="1" thickBot="1" x14ac:dyDescent="0.25">
      <c r="A87" s="92"/>
      <c r="B87" s="76" t="s">
        <v>259</v>
      </c>
      <c r="C87" s="118">
        <v>15577</v>
      </c>
      <c r="D87" s="111"/>
      <c r="E87" s="115"/>
      <c r="F87" s="135">
        <f t="shared" si="1"/>
        <v>0</v>
      </c>
      <c r="G87" s="111"/>
      <c r="H87" s="115"/>
      <c r="I87" s="115"/>
      <c r="J87" s="115"/>
      <c r="K87" s="115"/>
      <c r="L87" s="115"/>
      <c r="M87" s="135">
        <f t="shared" si="2"/>
        <v>15577</v>
      </c>
    </row>
    <row r="88" spans="1:13" ht="90.75" thickBot="1" x14ac:dyDescent="0.25">
      <c r="A88" s="92" t="s">
        <v>87</v>
      </c>
      <c r="B88" s="81" t="s">
        <v>88</v>
      </c>
      <c r="C88" s="121">
        <f>SUM(C89)</f>
        <v>2500</v>
      </c>
      <c r="D88" s="111">
        <f t="shared" ref="D88:L88" si="16">SUM(D89)</f>
        <v>0</v>
      </c>
      <c r="E88" s="115">
        <f t="shared" si="16"/>
        <v>0</v>
      </c>
      <c r="F88" s="135">
        <f t="shared" si="1"/>
        <v>0</v>
      </c>
      <c r="G88" s="111">
        <f t="shared" si="16"/>
        <v>0</v>
      </c>
      <c r="H88" s="115">
        <f t="shared" si="16"/>
        <v>0</v>
      </c>
      <c r="I88" s="115">
        <f t="shared" si="16"/>
        <v>0</v>
      </c>
      <c r="J88" s="115">
        <f t="shared" si="16"/>
        <v>0</v>
      </c>
      <c r="K88" s="115">
        <f t="shared" si="16"/>
        <v>0</v>
      </c>
      <c r="L88" s="115">
        <f t="shared" si="16"/>
        <v>0</v>
      </c>
      <c r="M88" s="135">
        <f t="shared" si="2"/>
        <v>2500</v>
      </c>
    </row>
    <row r="89" spans="1:13" ht="68.25" thickBot="1" x14ac:dyDescent="0.25">
      <c r="A89" s="92"/>
      <c r="B89" s="76" t="s">
        <v>72</v>
      </c>
      <c r="C89" s="118">
        <v>2500</v>
      </c>
      <c r="D89" s="111"/>
      <c r="E89" s="115"/>
      <c r="F89" s="135">
        <f t="shared" si="1"/>
        <v>0</v>
      </c>
      <c r="G89" s="111"/>
      <c r="H89" s="115"/>
      <c r="I89" s="115"/>
      <c r="J89" s="115"/>
      <c r="K89" s="115"/>
      <c r="L89" s="115"/>
      <c r="M89" s="135">
        <f t="shared" si="2"/>
        <v>2500</v>
      </c>
    </row>
    <row r="90" spans="1:13" ht="13.5" thickBot="1" x14ac:dyDescent="0.25">
      <c r="A90" s="92" t="s">
        <v>89</v>
      </c>
      <c r="B90" s="81" t="s">
        <v>90</v>
      </c>
      <c r="C90" s="121">
        <f>SUM(C91)</f>
        <v>946764</v>
      </c>
      <c r="D90" s="111">
        <f t="shared" ref="D90:L90" si="17">SUM(D91)</f>
        <v>0</v>
      </c>
      <c r="E90" s="115">
        <f t="shared" si="17"/>
        <v>0</v>
      </c>
      <c r="F90" s="135">
        <f t="shared" si="1"/>
        <v>0</v>
      </c>
      <c r="G90" s="111">
        <f t="shared" si="17"/>
        <v>0</v>
      </c>
      <c r="H90" s="115">
        <f t="shared" si="17"/>
        <v>0</v>
      </c>
      <c r="I90" s="115">
        <f t="shared" si="17"/>
        <v>0</v>
      </c>
      <c r="J90" s="115">
        <f t="shared" si="17"/>
        <v>0</v>
      </c>
      <c r="K90" s="115">
        <f t="shared" si="17"/>
        <v>0</v>
      </c>
      <c r="L90" s="115">
        <f t="shared" si="17"/>
        <v>0</v>
      </c>
      <c r="M90" s="135">
        <f t="shared" si="2"/>
        <v>946764</v>
      </c>
    </row>
    <row r="91" spans="1:13" ht="141.75" customHeight="1" thickBot="1" x14ac:dyDescent="0.25">
      <c r="A91" s="92"/>
      <c r="B91" s="76" t="s">
        <v>260</v>
      </c>
      <c r="C91" s="131">
        <v>946764</v>
      </c>
      <c r="D91" s="111"/>
      <c r="E91" s="115"/>
      <c r="F91" s="135">
        <f t="shared" si="1"/>
        <v>0</v>
      </c>
      <c r="G91" s="111"/>
      <c r="H91" s="115"/>
      <c r="I91" s="115"/>
      <c r="J91" s="115"/>
      <c r="K91" s="115"/>
      <c r="L91" s="115"/>
      <c r="M91" s="135">
        <f t="shared" si="2"/>
        <v>946764</v>
      </c>
    </row>
    <row r="92" spans="1:13" ht="13.5" thickBot="1" x14ac:dyDescent="0.25">
      <c r="A92" s="92" t="s">
        <v>91</v>
      </c>
      <c r="B92" s="76" t="s">
        <v>92</v>
      </c>
      <c r="C92" s="121">
        <f>SUM(C93)</f>
        <v>482243</v>
      </c>
      <c r="D92" s="111">
        <f t="shared" ref="D92:L92" si="18">SUM(D93)</f>
        <v>0</v>
      </c>
      <c r="E92" s="115">
        <f t="shared" si="18"/>
        <v>0</v>
      </c>
      <c r="F92" s="135">
        <f t="shared" si="1"/>
        <v>0</v>
      </c>
      <c r="G92" s="111">
        <f t="shared" si="18"/>
        <v>0</v>
      </c>
      <c r="H92" s="115">
        <f t="shared" si="18"/>
        <v>0</v>
      </c>
      <c r="I92" s="115">
        <f t="shared" si="18"/>
        <v>0</v>
      </c>
      <c r="J92" s="115">
        <f t="shared" si="18"/>
        <v>0</v>
      </c>
      <c r="K92" s="115">
        <f t="shared" si="18"/>
        <v>0</v>
      </c>
      <c r="L92" s="115">
        <f t="shared" si="18"/>
        <v>0</v>
      </c>
      <c r="M92" s="135">
        <f t="shared" si="2"/>
        <v>482243</v>
      </c>
    </row>
    <row r="93" spans="1:13" ht="57" thickBot="1" x14ac:dyDescent="0.25">
      <c r="A93" s="92"/>
      <c r="B93" s="76" t="s">
        <v>214</v>
      </c>
      <c r="C93" s="118">
        <v>482243</v>
      </c>
      <c r="D93" s="111"/>
      <c r="E93" s="115"/>
      <c r="F93" s="135">
        <f t="shared" ref="F93:F155" si="19">SUM(G93+J93)</f>
        <v>0</v>
      </c>
      <c r="G93" s="111"/>
      <c r="H93" s="115"/>
      <c r="I93" s="115"/>
      <c r="J93" s="115"/>
      <c r="K93" s="115"/>
      <c r="L93" s="115"/>
      <c r="M93" s="135">
        <f t="shared" ref="M93:M155" si="20">SUM(C93+F93)</f>
        <v>482243</v>
      </c>
    </row>
    <row r="94" spans="1:13" ht="13.5" thickBot="1" x14ac:dyDescent="0.25">
      <c r="A94" s="92" t="s">
        <v>93</v>
      </c>
      <c r="B94" s="76" t="s">
        <v>94</v>
      </c>
      <c r="C94" s="121">
        <f>SUM(C95)</f>
        <v>10835</v>
      </c>
      <c r="D94" s="111">
        <f t="shared" ref="D94:L94" si="21">SUM(D95)</f>
        <v>0</v>
      </c>
      <c r="E94" s="115">
        <f t="shared" si="21"/>
        <v>0</v>
      </c>
      <c r="F94" s="135">
        <f t="shared" si="19"/>
        <v>0</v>
      </c>
      <c r="G94" s="111">
        <f t="shared" si="21"/>
        <v>0</v>
      </c>
      <c r="H94" s="115">
        <f t="shared" si="21"/>
        <v>0</v>
      </c>
      <c r="I94" s="115">
        <f t="shared" si="21"/>
        <v>0</v>
      </c>
      <c r="J94" s="115">
        <f t="shared" si="21"/>
        <v>0</v>
      </c>
      <c r="K94" s="115">
        <f t="shared" si="21"/>
        <v>0</v>
      </c>
      <c r="L94" s="115">
        <f t="shared" si="21"/>
        <v>0</v>
      </c>
      <c r="M94" s="135">
        <f t="shared" si="20"/>
        <v>10835</v>
      </c>
    </row>
    <row r="95" spans="1:13" ht="34.5" thickBot="1" x14ac:dyDescent="0.25">
      <c r="A95" s="92"/>
      <c r="B95" s="76" t="s">
        <v>215</v>
      </c>
      <c r="C95" s="118">
        <v>10835</v>
      </c>
      <c r="D95" s="111"/>
      <c r="E95" s="115"/>
      <c r="F95" s="135">
        <f t="shared" si="19"/>
        <v>0</v>
      </c>
      <c r="G95" s="111"/>
      <c r="H95" s="115"/>
      <c r="I95" s="115"/>
      <c r="J95" s="115"/>
      <c r="K95" s="115"/>
      <c r="L95" s="115"/>
      <c r="M95" s="135">
        <f t="shared" si="20"/>
        <v>10835</v>
      </c>
    </row>
    <row r="96" spans="1:13" ht="13.5" thickBot="1" x14ac:dyDescent="0.25">
      <c r="A96" s="73" t="s">
        <v>95</v>
      </c>
      <c r="B96" s="76" t="s">
        <v>201</v>
      </c>
      <c r="C96" s="121">
        <f>SUM(C97)</f>
        <v>1159965</v>
      </c>
      <c r="D96" s="111">
        <f t="shared" ref="D96:L96" si="22">SUM(D97)</f>
        <v>0</v>
      </c>
      <c r="E96" s="115">
        <f t="shared" si="22"/>
        <v>0</v>
      </c>
      <c r="F96" s="135">
        <f t="shared" si="19"/>
        <v>0</v>
      </c>
      <c r="G96" s="111">
        <f t="shared" si="22"/>
        <v>0</v>
      </c>
      <c r="H96" s="115">
        <f t="shared" si="22"/>
        <v>0</v>
      </c>
      <c r="I96" s="115">
        <f t="shared" si="22"/>
        <v>0</v>
      </c>
      <c r="J96" s="115">
        <f t="shared" si="22"/>
        <v>0</v>
      </c>
      <c r="K96" s="115">
        <f t="shared" si="22"/>
        <v>0</v>
      </c>
      <c r="L96" s="115">
        <f t="shared" si="22"/>
        <v>0</v>
      </c>
      <c r="M96" s="135">
        <f t="shared" si="20"/>
        <v>1159965</v>
      </c>
    </row>
    <row r="97" spans="1:13" ht="34.5" thickBot="1" x14ac:dyDescent="0.25">
      <c r="A97" s="73"/>
      <c r="B97" s="76" t="s">
        <v>216</v>
      </c>
      <c r="C97" s="118">
        <v>1159965</v>
      </c>
      <c r="D97" s="111"/>
      <c r="E97" s="115"/>
      <c r="F97" s="135">
        <f t="shared" si="19"/>
        <v>0</v>
      </c>
      <c r="G97" s="111"/>
      <c r="H97" s="115"/>
      <c r="I97" s="115"/>
      <c r="J97" s="115"/>
      <c r="K97" s="115"/>
      <c r="L97" s="115"/>
      <c r="M97" s="135">
        <f t="shared" si="20"/>
        <v>1159965</v>
      </c>
    </row>
    <row r="98" spans="1:13" ht="13.5" thickBot="1" x14ac:dyDescent="0.25">
      <c r="A98" s="73" t="s">
        <v>99</v>
      </c>
      <c r="B98" s="81" t="s">
        <v>100</v>
      </c>
      <c r="C98" s="121">
        <f>SUM(C99)</f>
        <v>20500000</v>
      </c>
      <c r="D98" s="111">
        <f t="shared" ref="D98:L98" si="23">SUM(D99)</f>
        <v>0</v>
      </c>
      <c r="E98" s="115">
        <f t="shared" si="23"/>
        <v>0</v>
      </c>
      <c r="F98" s="135">
        <f t="shared" si="19"/>
        <v>0</v>
      </c>
      <c r="G98" s="111">
        <f t="shared" si="23"/>
        <v>0</v>
      </c>
      <c r="H98" s="115">
        <f t="shared" si="23"/>
        <v>0</v>
      </c>
      <c r="I98" s="115">
        <f t="shared" si="23"/>
        <v>0</v>
      </c>
      <c r="J98" s="115">
        <f t="shared" si="23"/>
        <v>0</v>
      </c>
      <c r="K98" s="115">
        <f t="shared" si="23"/>
        <v>0</v>
      </c>
      <c r="L98" s="115">
        <f t="shared" si="23"/>
        <v>0</v>
      </c>
      <c r="M98" s="135">
        <f t="shared" si="20"/>
        <v>20500000</v>
      </c>
    </row>
    <row r="99" spans="1:13" ht="34.5" thickBot="1" x14ac:dyDescent="0.25">
      <c r="A99" s="73"/>
      <c r="B99" s="76" t="s">
        <v>216</v>
      </c>
      <c r="C99" s="118">
        <v>20500000</v>
      </c>
      <c r="D99" s="111"/>
      <c r="E99" s="115"/>
      <c r="F99" s="135">
        <f t="shared" si="19"/>
        <v>0</v>
      </c>
      <c r="G99" s="111"/>
      <c r="H99" s="115"/>
      <c r="I99" s="115"/>
      <c r="J99" s="115"/>
      <c r="K99" s="115"/>
      <c r="L99" s="115"/>
      <c r="M99" s="135">
        <f t="shared" si="20"/>
        <v>20500000</v>
      </c>
    </row>
    <row r="100" spans="1:13" ht="13.5" thickBot="1" x14ac:dyDescent="0.25">
      <c r="A100" s="73" t="s">
        <v>97</v>
      </c>
      <c r="B100" s="81" t="s">
        <v>98</v>
      </c>
      <c r="C100" s="121">
        <f>SUM(C101)</f>
        <v>43763000</v>
      </c>
      <c r="D100" s="111">
        <f t="shared" ref="D100:L100" si="24">SUM(D101)</f>
        <v>0</v>
      </c>
      <c r="E100" s="115">
        <f t="shared" si="24"/>
        <v>0</v>
      </c>
      <c r="F100" s="135">
        <f t="shared" si="19"/>
        <v>0</v>
      </c>
      <c r="G100" s="111">
        <f t="shared" si="24"/>
        <v>0</v>
      </c>
      <c r="H100" s="115">
        <f t="shared" si="24"/>
        <v>0</v>
      </c>
      <c r="I100" s="115">
        <f t="shared" si="24"/>
        <v>0</v>
      </c>
      <c r="J100" s="115">
        <f t="shared" si="24"/>
        <v>0</v>
      </c>
      <c r="K100" s="115">
        <f t="shared" si="24"/>
        <v>0</v>
      </c>
      <c r="L100" s="115">
        <f t="shared" si="24"/>
        <v>0</v>
      </c>
      <c r="M100" s="135">
        <f t="shared" si="20"/>
        <v>43763000</v>
      </c>
    </row>
    <row r="101" spans="1:13" ht="34.5" thickBot="1" x14ac:dyDescent="0.25">
      <c r="A101" s="73"/>
      <c r="B101" s="76" t="s">
        <v>216</v>
      </c>
      <c r="C101" s="118">
        <v>43763000</v>
      </c>
      <c r="D101" s="111"/>
      <c r="E101" s="115"/>
      <c r="F101" s="135">
        <f t="shared" si="19"/>
        <v>0</v>
      </c>
      <c r="G101" s="111"/>
      <c r="H101" s="115"/>
      <c r="I101" s="115"/>
      <c r="J101" s="115"/>
      <c r="K101" s="115"/>
      <c r="L101" s="115"/>
      <c r="M101" s="135">
        <f t="shared" si="20"/>
        <v>43763000</v>
      </c>
    </row>
    <row r="102" spans="1:13" ht="13.5" thickBot="1" x14ac:dyDescent="0.25">
      <c r="A102" s="73" t="s">
        <v>101</v>
      </c>
      <c r="B102" s="77" t="s">
        <v>102</v>
      </c>
      <c r="C102" s="121">
        <f>SUM(C103)</f>
        <v>4296423</v>
      </c>
      <c r="D102" s="111">
        <f t="shared" ref="D102:L102" si="25">SUM(D103)</f>
        <v>0</v>
      </c>
      <c r="E102" s="115">
        <f t="shared" si="25"/>
        <v>0</v>
      </c>
      <c r="F102" s="135">
        <f t="shared" si="19"/>
        <v>0</v>
      </c>
      <c r="G102" s="111">
        <f t="shared" si="25"/>
        <v>0</v>
      </c>
      <c r="H102" s="115">
        <f t="shared" si="25"/>
        <v>0</v>
      </c>
      <c r="I102" s="115">
        <f t="shared" si="25"/>
        <v>0</v>
      </c>
      <c r="J102" s="115">
        <f t="shared" si="25"/>
        <v>0</v>
      </c>
      <c r="K102" s="115">
        <f t="shared" si="25"/>
        <v>0</v>
      </c>
      <c r="L102" s="115">
        <f t="shared" si="25"/>
        <v>0</v>
      </c>
      <c r="M102" s="135">
        <f t="shared" si="20"/>
        <v>4296423</v>
      </c>
    </row>
    <row r="103" spans="1:13" ht="34.5" thickBot="1" x14ac:dyDescent="0.25">
      <c r="A103" s="73"/>
      <c r="B103" s="76" t="s">
        <v>216</v>
      </c>
      <c r="C103" s="118">
        <v>4296423</v>
      </c>
      <c r="D103" s="111"/>
      <c r="E103" s="115"/>
      <c r="F103" s="135">
        <f t="shared" si="19"/>
        <v>0</v>
      </c>
      <c r="G103" s="111"/>
      <c r="H103" s="115"/>
      <c r="I103" s="115"/>
      <c r="J103" s="115"/>
      <c r="K103" s="115"/>
      <c r="L103" s="115"/>
      <c r="M103" s="135">
        <f t="shared" si="20"/>
        <v>4296423</v>
      </c>
    </row>
    <row r="104" spans="1:13" ht="13.5" thickBot="1" x14ac:dyDescent="0.25">
      <c r="A104" s="73" t="s">
        <v>103</v>
      </c>
      <c r="B104" s="76" t="s">
        <v>104</v>
      </c>
      <c r="C104" s="121">
        <f>SUM(C105)</f>
        <v>8500000</v>
      </c>
      <c r="D104" s="111">
        <f t="shared" ref="D104:L104" si="26">SUM(D105)</f>
        <v>0</v>
      </c>
      <c r="E104" s="115">
        <f t="shared" si="26"/>
        <v>0</v>
      </c>
      <c r="F104" s="135">
        <f t="shared" si="19"/>
        <v>0</v>
      </c>
      <c r="G104" s="111">
        <f t="shared" si="26"/>
        <v>0</v>
      </c>
      <c r="H104" s="115">
        <f t="shared" si="26"/>
        <v>0</v>
      </c>
      <c r="I104" s="115">
        <f t="shared" si="26"/>
        <v>0</v>
      </c>
      <c r="J104" s="115">
        <f t="shared" si="26"/>
        <v>0</v>
      </c>
      <c r="K104" s="115">
        <f t="shared" si="26"/>
        <v>0</v>
      </c>
      <c r="L104" s="115">
        <f t="shared" si="26"/>
        <v>0</v>
      </c>
      <c r="M104" s="135">
        <f t="shared" si="20"/>
        <v>8500000</v>
      </c>
    </row>
    <row r="105" spans="1:13" ht="34.5" thickBot="1" x14ac:dyDescent="0.25">
      <c r="A105" s="73"/>
      <c r="B105" s="76" t="s">
        <v>216</v>
      </c>
      <c r="C105" s="118">
        <v>8500000</v>
      </c>
      <c r="D105" s="111"/>
      <c r="E105" s="115"/>
      <c r="F105" s="135">
        <f t="shared" si="19"/>
        <v>0</v>
      </c>
      <c r="G105" s="111"/>
      <c r="H105" s="115"/>
      <c r="I105" s="115"/>
      <c r="J105" s="115"/>
      <c r="K105" s="115"/>
      <c r="L105" s="115"/>
      <c r="M105" s="135">
        <f t="shared" si="20"/>
        <v>8500000</v>
      </c>
    </row>
    <row r="106" spans="1:13" ht="13.5" thickBot="1" x14ac:dyDescent="0.25">
      <c r="A106" s="73" t="s">
        <v>105</v>
      </c>
      <c r="B106" s="76" t="s">
        <v>106</v>
      </c>
      <c r="C106" s="121">
        <f>SUM(C107)</f>
        <v>420000</v>
      </c>
      <c r="D106" s="111">
        <f t="shared" ref="D106:L106" si="27">SUM(D107)</f>
        <v>0</v>
      </c>
      <c r="E106" s="115">
        <f t="shared" si="27"/>
        <v>0</v>
      </c>
      <c r="F106" s="135">
        <f t="shared" si="19"/>
        <v>0</v>
      </c>
      <c r="G106" s="111">
        <f t="shared" si="27"/>
        <v>0</v>
      </c>
      <c r="H106" s="115">
        <f t="shared" si="27"/>
        <v>0</v>
      </c>
      <c r="I106" s="115">
        <f t="shared" si="27"/>
        <v>0</v>
      </c>
      <c r="J106" s="115">
        <f t="shared" si="27"/>
        <v>0</v>
      </c>
      <c r="K106" s="115">
        <f t="shared" si="27"/>
        <v>0</v>
      </c>
      <c r="L106" s="115">
        <f t="shared" si="27"/>
        <v>0</v>
      </c>
      <c r="M106" s="135">
        <f t="shared" si="20"/>
        <v>420000</v>
      </c>
    </row>
    <row r="107" spans="1:13" ht="34.5" thickBot="1" x14ac:dyDescent="0.25">
      <c r="A107" s="73"/>
      <c r="B107" s="76" t="s">
        <v>216</v>
      </c>
      <c r="C107" s="118">
        <v>420000</v>
      </c>
      <c r="D107" s="111"/>
      <c r="E107" s="115"/>
      <c r="F107" s="135">
        <f t="shared" si="19"/>
        <v>0</v>
      </c>
      <c r="G107" s="111"/>
      <c r="H107" s="115"/>
      <c r="I107" s="115"/>
      <c r="J107" s="115"/>
      <c r="K107" s="115"/>
      <c r="L107" s="115"/>
      <c r="M107" s="135">
        <f t="shared" si="20"/>
        <v>420000</v>
      </c>
    </row>
    <row r="108" spans="1:13" ht="13.5" thickBot="1" x14ac:dyDescent="0.25">
      <c r="A108" s="73" t="s">
        <v>107</v>
      </c>
      <c r="B108" s="94" t="s">
        <v>108</v>
      </c>
      <c r="C108" s="121">
        <f>SUM(C109)</f>
        <v>198000</v>
      </c>
      <c r="D108" s="111">
        <f t="shared" ref="D108:L108" si="28">SUM(D109)</f>
        <v>0</v>
      </c>
      <c r="E108" s="115">
        <f t="shared" si="28"/>
        <v>0</v>
      </c>
      <c r="F108" s="135">
        <f t="shared" si="19"/>
        <v>0</v>
      </c>
      <c r="G108" s="111">
        <f t="shared" si="28"/>
        <v>0</v>
      </c>
      <c r="H108" s="115">
        <f t="shared" si="28"/>
        <v>0</v>
      </c>
      <c r="I108" s="115">
        <f t="shared" si="28"/>
        <v>0</v>
      </c>
      <c r="J108" s="115">
        <f t="shared" si="28"/>
        <v>0</v>
      </c>
      <c r="K108" s="115">
        <f t="shared" si="28"/>
        <v>0</v>
      </c>
      <c r="L108" s="115">
        <f t="shared" si="28"/>
        <v>0</v>
      </c>
      <c r="M108" s="135">
        <f t="shared" si="20"/>
        <v>198000</v>
      </c>
    </row>
    <row r="109" spans="1:13" ht="34.5" thickBot="1" x14ac:dyDescent="0.25">
      <c r="A109" s="73"/>
      <c r="B109" s="76" t="s">
        <v>216</v>
      </c>
      <c r="C109" s="118">
        <v>198000</v>
      </c>
      <c r="D109" s="111"/>
      <c r="E109" s="115"/>
      <c r="F109" s="135">
        <f t="shared" si="19"/>
        <v>0</v>
      </c>
      <c r="G109" s="111"/>
      <c r="H109" s="115"/>
      <c r="I109" s="115"/>
      <c r="J109" s="115"/>
      <c r="K109" s="115"/>
      <c r="L109" s="115"/>
      <c r="M109" s="135">
        <f t="shared" si="20"/>
        <v>198000</v>
      </c>
    </row>
    <row r="110" spans="1:13" ht="13.5" thickBot="1" x14ac:dyDescent="0.25">
      <c r="A110" s="73" t="s">
        <v>109</v>
      </c>
      <c r="B110" s="76" t="s">
        <v>110</v>
      </c>
      <c r="C110" s="121">
        <f>SUM(C111)</f>
        <v>853600</v>
      </c>
      <c r="D110" s="111">
        <f t="shared" ref="D110:L110" si="29">SUM(D111)</f>
        <v>0</v>
      </c>
      <c r="E110" s="115">
        <f t="shared" si="29"/>
        <v>0</v>
      </c>
      <c r="F110" s="135">
        <f t="shared" si="19"/>
        <v>0</v>
      </c>
      <c r="G110" s="111">
        <f t="shared" si="29"/>
        <v>0</v>
      </c>
      <c r="H110" s="115">
        <f t="shared" si="29"/>
        <v>0</v>
      </c>
      <c r="I110" s="115">
        <f t="shared" si="29"/>
        <v>0</v>
      </c>
      <c r="J110" s="115">
        <f t="shared" si="29"/>
        <v>0</v>
      </c>
      <c r="K110" s="115">
        <f t="shared" si="29"/>
        <v>0</v>
      </c>
      <c r="L110" s="115">
        <f t="shared" si="29"/>
        <v>0</v>
      </c>
      <c r="M110" s="135">
        <f t="shared" si="20"/>
        <v>853600</v>
      </c>
    </row>
    <row r="111" spans="1:13" ht="34.5" thickBot="1" x14ac:dyDescent="0.25">
      <c r="A111" s="73"/>
      <c r="B111" s="76" t="s">
        <v>216</v>
      </c>
      <c r="C111" s="118">
        <v>853600</v>
      </c>
      <c r="D111" s="111"/>
      <c r="E111" s="115"/>
      <c r="F111" s="135">
        <f t="shared" si="19"/>
        <v>0</v>
      </c>
      <c r="G111" s="111"/>
      <c r="H111" s="115"/>
      <c r="I111" s="115"/>
      <c r="J111" s="115"/>
      <c r="K111" s="115"/>
      <c r="L111" s="115"/>
      <c r="M111" s="135">
        <f t="shared" si="20"/>
        <v>853600</v>
      </c>
    </row>
    <row r="112" spans="1:13" ht="23.25" thickBot="1" x14ac:dyDescent="0.25">
      <c r="A112" s="73" t="s">
        <v>111</v>
      </c>
      <c r="B112" s="81" t="s">
        <v>112</v>
      </c>
      <c r="C112" s="121">
        <f>SUM(C113)</f>
        <v>4190821</v>
      </c>
      <c r="D112" s="111">
        <f t="shared" ref="D112:L112" si="30">SUM(D113)</f>
        <v>0</v>
      </c>
      <c r="E112" s="115">
        <f t="shared" si="30"/>
        <v>0</v>
      </c>
      <c r="F112" s="135">
        <f t="shared" si="19"/>
        <v>0</v>
      </c>
      <c r="G112" s="111">
        <f t="shared" si="30"/>
        <v>0</v>
      </c>
      <c r="H112" s="115">
        <f t="shared" si="30"/>
        <v>0</v>
      </c>
      <c r="I112" s="115">
        <f t="shared" si="30"/>
        <v>0</v>
      </c>
      <c r="J112" s="115">
        <f t="shared" si="30"/>
        <v>0</v>
      </c>
      <c r="K112" s="115">
        <f t="shared" si="30"/>
        <v>0</v>
      </c>
      <c r="L112" s="115">
        <f t="shared" si="30"/>
        <v>0</v>
      </c>
      <c r="M112" s="135">
        <f t="shared" si="20"/>
        <v>4190821</v>
      </c>
    </row>
    <row r="113" spans="1:13" ht="59.25" customHeight="1" thickBot="1" x14ac:dyDescent="0.25">
      <c r="A113" s="73"/>
      <c r="B113" s="76" t="s">
        <v>214</v>
      </c>
      <c r="C113" s="118">
        <v>4190821</v>
      </c>
      <c r="D113" s="111"/>
      <c r="E113" s="115"/>
      <c r="F113" s="135">
        <f t="shared" si="19"/>
        <v>0</v>
      </c>
      <c r="G113" s="111"/>
      <c r="H113" s="115"/>
      <c r="I113" s="115"/>
      <c r="J113" s="115"/>
      <c r="K113" s="115"/>
      <c r="L113" s="115"/>
      <c r="M113" s="135">
        <f t="shared" si="20"/>
        <v>4190821</v>
      </c>
    </row>
    <row r="114" spans="1:13" ht="23.25" thickBot="1" x14ac:dyDescent="0.25">
      <c r="A114" s="73" t="s">
        <v>113</v>
      </c>
      <c r="B114" s="77" t="s">
        <v>114</v>
      </c>
      <c r="C114" s="121">
        <f>SUM(C115)</f>
        <v>104363</v>
      </c>
      <c r="D114" s="111">
        <f t="shared" ref="D114:L114" si="31">SUM(D115)</f>
        <v>0</v>
      </c>
      <c r="E114" s="115">
        <f t="shared" si="31"/>
        <v>0</v>
      </c>
      <c r="F114" s="135">
        <f t="shared" si="19"/>
        <v>0</v>
      </c>
      <c r="G114" s="111">
        <f t="shared" si="31"/>
        <v>0</v>
      </c>
      <c r="H114" s="115">
        <f t="shared" si="31"/>
        <v>0</v>
      </c>
      <c r="I114" s="115">
        <f t="shared" si="31"/>
        <v>0</v>
      </c>
      <c r="J114" s="115">
        <f t="shared" si="31"/>
        <v>0</v>
      </c>
      <c r="K114" s="115">
        <f t="shared" si="31"/>
        <v>0</v>
      </c>
      <c r="L114" s="115">
        <f t="shared" si="31"/>
        <v>0</v>
      </c>
      <c r="M114" s="135">
        <f t="shared" si="20"/>
        <v>104363</v>
      </c>
    </row>
    <row r="115" spans="1:13" ht="36" customHeight="1" thickBot="1" x14ac:dyDescent="0.25">
      <c r="A115" s="73"/>
      <c r="B115" s="76" t="s">
        <v>215</v>
      </c>
      <c r="C115" s="118">
        <v>104363</v>
      </c>
      <c r="D115" s="111"/>
      <c r="E115" s="115"/>
      <c r="F115" s="135">
        <f t="shared" si="19"/>
        <v>0</v>
      </c>
      <c r="G115" s="111"/>
      <c r="H115" s="115"/>
      <c r="I115" s="115"/>
      <c r="J115" s="115"/>
      <c r="K115" s="115"/>
      <c r="L115" s="115"/>
      <c r="M115" s="135">
        <f t="shared" si="20"/>
        <v>104363</v>
      </c>
    </row>
    <row r="116" spans="1:13" ht="13.5" thickBot="1" x14ac:dyDescent="0.25">
      <c r="A116" s="75" t="s">
        <v>115</v>
      </c>
      <c r="B116" s="72" t="s">
        <v>116</v>
      </c>
      <c r="C116" s="118">
        <v>30000</v>
      </c>
      <c r="D116" s="111"/>
      <c r="E116" s="115"/>
      <c r="F116" s="135">
        <f t="shared" si="19"/>
        <v>0</v>
      </c>
      <c r="G116" s="111"/>
      <c r="H116" s="115"/>
      <c r="I116" s="115"/>
      <c r="J116" s="115"/>
      <c r="K116" s="115"/>
      <c r="L116" s="115"/>
      <c r="M116" s="135">
        <f t="shared" si="20"/>
        <v>30000</v>
      </c>
    </row>
    <row r="117" spans="1:13" ht="45.75" thickBot="1" x14ac:dyDescent="0.25">
      <c r="A117" s="75" t="s">
        <v>117</v>
      </c>
      <c r="B117" s="42" t="s">
        <v>263</v>
      </c>
      <c r="C117" s="121">
        <f>SUM(C118)</f>
        <v>8363</v>
      </c>
      <c r="D117" s="111">
        <f t="shared" ref="D117:L117" si="32">SUM(D118)</f>
        <v>0</v>
      </c>
      <c r="E117" s="115">
        <f t="shared" si="32"/>
        <v>0</v>
      </c>
      <c r="F117" s="135">
        <f t="shared" si="19"/>
        <v>0</v>
      </c>
      <c r="G117" s="111">
        <f t="shared" si="32"/>
        <v>0</v>
      </c>
      <c r="H117" s="115">
        <f t="shared" si="32"/>
        <v>0</v>
      </c>
      <c r="I117" s="115">
        <f t="shared" si="32"/>
        <v>0</v>
      </c>
      <c r="J117" s="115">
        <f t="shared" si="32"/>
        <v>0</v>
      </c>
      <c r="K117" s="115">
        <f t="shared" si="32"/>
        <v>0</v>
      </c>
      <c r="L117" s="115">
        <f t="shared" si="32"/>
        <v>0</v>
      </c>
      <c r="M117" s="135">
        <f t="shared" si="20"/>
        <v>8363</v>
      </c>
    </row>
    <row r="118" spans="1:13" ht="36.75" customHeight="1" thickBot="1" x14ac:dyDescent="0.25">
      <c r="A118" s="75"/>
      <c r="B118" s="76" t="s">
        <v>215</v>
      </c>
      <c r="C118" s="118">
        <v>8363</v>
      </c>
      <c r="D118" s="111"/>
      <c r="E118" s="115"/>
      <c r="F118" s="135">
        <f t="shared" si="19"/>
        <v>0</v>
      </c>
      <c r="G118" s="111"/>
      <c r="H118" s="115"/>
      <c r="I118" s="115"/>
      <c r="J118" s="115"/>
      <c r="K118" s="115"/>
      <c r="L118" s="115"/>
      <c r="M118" s="135">
        <f t="shared" si="20"/>
        <v>8363</v>
      </c>
    </row>
    <row r="119" spans="1:13" ht="15" customHeight="1" thickBot="1" x14ac:dyDescent="0.25">
      <c r="A119" s="75" t="s">
        <v>118</v>
      </c>
      <c r="B119" s="77" t="s">
        <v>119</v>
      </c>
      <c r="C119" s="118">
        <v>210200</v>
      </c>
      <c r="D119" s="111"/>
      <c r="E119" s="115"/>
      <c r="F119" s="135">
        <f t="shared" si="19"/>
        <v>0</v>
      </c>
      <c r="G119" s="111"/>
      <c r="H119" s="115"/>
      <c r="I119" s="115"/>
      <c r="J119" s="115"/>
      <c r="K119" s="115"/>
      <c r="L119" s="115"/>
      <c r="M119" s="135">
        <f t="shared" si="20"/>
        <v>210200</v>
      </c>
    </row>
    <row r="120" spans="1:13" ht="13.5" thickBot="1" x14ac:dyDescent="0.25">
      <c r="A120" s="75" t="s">
        <v>128</v>
      </c>
      <c r="B120" s="76" t="s">
        <v>189</v>
      </c>
      <c r="C120" s="118">
        <v>35000</v>
      </c>
      <c r="D120" s="111"/>
      <c r="E120" s="115"/>
      <c r="F120" s="135">
        <f t="shared" si="19"/>
        <v>0</v>
      </c>
      <c r="G120" s="111"/>
      <c r="H120" s="115"/>
      <c r="I120" s="115"/>
      <c r="J120" s="115"/>
      <c r="K120" s="115"/>
      <c r="L120" s="115"/>
      <c r="M120" s="135">
        <f t="shared" si="20"/>
        <v>35000</v>
      </c>
    </row>
    <row r="121" spans="1:13" ht="23.25" thickBot="1" x14ac:dyDescent="0.25">
      <c r="A121" s="75" t="s">
        <v>131</v>
      </c>
      <c r="B121" s="33" t="s">
        <v>275</v>
      </c>
      <c r="C121" s="122">
        <v>2272462</v>
      </c>
      <c r="D121" s="111">
        <v>1609600</v>
      </c>
      <c r="E121" s="112">
        <v>31500</v>
      </c>
      <c r="F121" s="135">
        <f t="shared" si="19"/>
        <v>61968</v>
      </c>
      <c r="G121" s="111">
        <v>50000</v>
      </c>
      <c r="H121" s="115"/>
      <c r="I121" s="115">
        <v>10000</v>
      </c>
      <c r="J121" s="115">
        <v>11968</v>
      </c>
      <c r="K121" s="115">
        <v>11968</v>
      </c>
      <c r="L121" s="115"/>
      <c r="M121" s="135">
        <f t="shared" si="20"/>
        <v>2334430</v>
      </c>
    </row>
    <row r="122" spans="1:13" ht="34.5" thickBot="1" x14ac:dyDescent="0.25">
      <c r="A122" s="75" t="s">
        <v>221</v>
      </c>
      <c r="B122" s="76" t="s">
        <v>222</v>
      </c>
      <c r="C122" s="122">
        <v>484778</v>
      </c>
      <c r="D122" s="111"/>
      <c r="E122" s="112"/>
      <c r="F122" s="135">
        <f>SUM(G122+J122)</f>
        <v>0</v>
      </c>
      <c r="G122" s="111"/>
      <c r="H122" s="115"/>
      <c r="I122" s="115"/>
      <c r="J122" s="115"/>
      <c r="K122" s="115"/>
      <c r="L122" s="115"/>
      <c r="M122" s="135">
        <f>SUM(C122+F122)</f>
        <v>484778</v>
      </c>
    </row>
    <row r="123" spans="1:13" ht="23.25" thickBot="1" x14ac:dyDescent="0.25">
      <c r="A123" s="75" t="s">
        <v>223</v>
      </c>
      <c r="B123" s="76" t="s">
        <v>230</v>
      </c>
      <c r="C123" s="122">
        <v>1501173</v>
      </c>
      <c r="D123" s="111">
        <v>800600</v>
      </c>
      <c r="E123" s="112">
        <v>367036</v>
      </c>
      <c r="F123" s="135">
        <f t="shared" si="19"/>
        <v>818711</v>
      </c>
      <c r="G123" s="111"/>
      <c r="H123" s="115"/>
      <c r="I123" s="115"/>
      <c r="J123" s="115">
        <v>818711</v>
      </c>
      <c r="K123" s="115">
        <v>818711</v>
      </c>
      <c r="L123" s="115"/>
      <c r="M123" s="135">
        <f t="shared" si="20"/>
        <v>2319884</v>
      </c>
    </row>
    <row r="124" spans="1:13" ht="23.25" thickBot="1" x14ac:dyDescent="0.25">
      <c r="A124" s="73" t="s">
        <v>134</v>
      </c>
      <c r="B124" s="76" t="s">
        <v>135</v>
      </c>
      <c r="C124" s="121">
        <f>SUM(C125)</f>
        <v>11212178</v>
      </c>
      <c r="D124" s="111">
        <f t="shared" ref="D124:L124" si="33">SUM(D125)</f>
        <v>0</v>
      </c>
      <c r="E124" s="115">
        <f t="shared" si="33"/>
        <v>0</v>
      </c>
      <c r="F124" s="135">
        <f t="shared" si="19"/>
        <v>0</v>
      </c>
      <c r="G124" s="111">
        <f t="shared" si="33"/>
        <v>0</v>
      </c>
      <c r="H124" s="115">
        <f t="shared" si="33"/>
        <v>0</v>
      </c>
      <c r="I124" s="115">
        <f t="shared" si="33"/>
        <v>0</v>
      </c>
      <c r="J124" s="115">
        <f t="shared" si="33"/>
        <v>0</v>
      </c>
      <c r="K124" s="115">
        <f t="shared" si="33"/>
        <v>0</v>
      </c>
      <c r="L124" s="115">
        <f t="shared" si="33"/>
        <v>0</v>
      </c>
      <c r="M124" s="135">
        <f t="shared" si="20"/>
        <v>11212178</v>
      </c>
    </row>
    <row r="125" spans="1:13" ht="34.5" thickBot="1" x14ac:dyDescent="0.25">
      <c r="A125" s="73" t="s">
        <v>136</v>
      </c>
      <c r="B125" s="95" t="s">
        <v>216</v>
      </c>
      <c r="C125" s="128">
        <v>11212178</v>
      </c>
      <c r="D125" s="111"/>
      <c r="E125" s="115"/>
      <c r="F125" s="135">
        <f t="shared" si="19"/>
        <v>0</v>
      </c>
      <c r="G125" s="111"/>
      <c r="H125" s="115"/>
      <c r="I125" s="115"/>
      <c r="J125" s="115"/>
      <c r="K125" s="115"/>
      <c r="L125" s="115"/>
      <c r="M125" s="135">
        <f t="shared" si="20"/>
        <v>11212178</v>
      </c>
    </row>
    <row r="126" spans="1:13" ht="24" customHeight="1" thickBot="1" x14ac:dyDescent="0.25">
      <c r="A126" s="96">
        <v>170102</v>
      </c>
      <c r="B126" s="76" t="s">
        <v>155</v>
      </c>
      <c r="C126" s="121">
        <f>SUM(C127)</f>
        <v>2825309</v>
      </c>
      <c r="D126" s="111">
        <f t="shared" ref="D126:L126" si="34">SUM(D127)</f>
        <v>0</v>
      </c>
      <c r="E126" s="115">
        <f t="shared" si="34"/>
        <v>0</v>
      </c>
      <c r="F126" s="135">
        <f t="shared" si="19"/>
        <v>0</v>
      </c>
      <c r="G126" s="111">
        <f t="shared" si="34"/>
        <v>0</v>
      </c>
      <c r="H126" s="115">
        <f t="shared" si="34"/>
        <v>0</v>
      </c>
      <c r="I126" s="115">
        <f t="shared" si="34"/>
        <v>0</v>
      </c>
      <c r="J126" s="115">
        <f t="shared" si="34"/>
        <v>0</v>
      </c>
      <c r="K126" s="115">
        <f t="shared" si="34"/>
        <v>0</v>
      </c>
      <c r="L126" s="115">
        <f t="shared" si="34"/>
        <v>0</v>
      </c>
      <c r="M126" s="135">
        <f t="shared" si="20"/>
        <v>2825309</v>
      </c>
    </row>
    <row r="127" spans="1:13" ht="141.75" customHeight="1" thickBot="1" x14ac:dyDescent="0.25">
      <c r="A127" s="96"/>
      <c r="B127" s="93" t="s">
        <v>259</v>
      </c>
      <c r="C127" s="118">
        <v>2825309</v>
      </c>
      <c r="D127" s="111"/>
      <c r="E127" s="115"/>
      <c r="F127" s="135">
        <f t="shared" si="19"/>
        <v>0</v>
      </c>
      <c r="G127" s="111"/>
      <c r="H127" s="115"/>
      <c r="I127" s="115"/>
      <c r="J127" s="115"/>
      <c r="K127" s="115"/>
      <c r="L127" s="115"/>
      <c r="M127" s="135">
        <f t="shared" si="20"/>
        <v>2825309</v>
      </c>
    </row>
    <row r="128" spans="1:13" ht="23.25" thickBot="1" x14ac:dyDescent="0.25">
      <c r="A128" s="96">
        <v>170302</v>
      </c>
      <c r="B128" s="76" t="s">
        <v>202</v>
      </c>
      <c r="C128" s="121">
        <f>SUM(C129)</f>
        <v>1303000</v>
      </c>
      <c r="D128" s="111">
        <f t="shared" ref="D128:L128" si="35">SUM(D129)</f>
        <v>0</v>
      </c>
      <c r="E128" s="115">
        <f t="shared" si="35"/>
        <v>0</v>
      </c>
      <c r="F128" s="135">
        <f t="shared" si="19"/>
        <v>0</v>
      </c>
      <c r="G128" s="111">
        <f t="shared" si="35"/>
        <v>0</v>
      </c>
      <c r="H128" s="115">
        <f t="shared" si="35"/>
        <v>0</v>
      </c>
      <c r="I128" s="115">
        <f t="shared" si="35"/>
        <v>0</v>
      </c>
      <c r="J128" s="115">
        <f t="shared" si="35"/>
        <v>0</v>
      </c>
      <c r="K128" s="115">
        <f t="shared" si="35"/>
        <v>0</v>
      </c>
      <c r="L128" s="115">
        <f t="shared" si="35"/>
        <v>0</v>
      </c>
      <c r="M128" s="135">
        <f t="shared" si="20"/>
        <v>1303000</v>
      </c>
    </row>
    <row r="129" spans="1:13" ht="135.75" thickBot="1" x14ac:dyDescent="0.25">
      <c r="A129" s="73" t="s">
        <v>136</v>
      </c>
      <c r="B129" s="93" t="s">
        <v>259</v>
      </c>
      <c r="C129" s="118">
        <v>1303000</v>
      </c>
      <c r="D129" s="111"/>
      <c r="E129" s="115"/>
      <c r="F129" s="135">
        <f t="shared" si="19"/>
        <v>0</v>
      </c>
      <c r="G129" s="111"/>
      <c r="H129" s="115"/>
      <c r="I129" s="115"/>
      <c r="J129" s="115"/>
      <c r="K129" s="115"/>
      <c r="L129" s="115"/>
      <c r="M129" s="135">
        <f t="shared" si="20"/>
        <v>1303000</v>
      </c>
    </row>
    <row r="130" spans="1:13" ht="68.25" hidden="1" thickBot="1" x14ac:dyDescent="0.25">
      <c r="A130" s="75">
        <v>250915</v>
      </c>
      <c r="B130" s="76" t="s">
        <v>161</v>
      </c>
      <c r="C130" s="121">
        <f>SUM(C131)</f>
        <v>0</v>
      </c>
      <c r="D130" s="111">
        <f t="shared" ref="D130:L130" si="36">SUM(D131)</f>
        <v>0</v>
      </c>
      <c r="E130" s="115">
        <f t="shared" si="36"/>
        <v>0</v>
      </c>
      <c r="F130" s="135">
        <f t="shared" si="19"/>
        <v>0</v>
      </c>
      <c r="G130" s="111">
        <f t="shared" si="36"/>
        <v>0</v>
      </c>
      <c r="H130" s="115">
        <f t="shared" si="36"/>
        <v>0</v>
      </c>
      <c r="I130" s="115">
        <f t="shared" si="36"/>
        <v>0</v>
      </c>
      <c r="J130" s="115">
        <f t="shared" si="36"/>
        <v>0</v>
      </c>
      <c r="K130" s="115">
        <f t="shared" si="36"/>
        <v>0</v>
      </c>
      <c r="L130" s="115">
        <f t="shared" si="36"/>
        <v>0</v>
      </c>
      <c r="M130" s="135">
        <f t="shared" si="20"/>
        <v>0</v>
      </c>
    </row>
    <row r="131" spans="1:13" ht="79.5" hidden="1" thickBot="1" x14ac:dyDescent="0.25">
      <c r="A131" s="90"/>
      <c r="B131" s="97" t="s">
        <v>162</v>
      </c>
      <c r="C131" s="118"/>
      <c r="D131" s="116"/>
      <c r="E131" s="117"/>
      <c r="F131" s="135">
        <f t="shared" si="19"/>
        <v>0</v>
      </c>
      <c r="G131" s="116"/>
      <c r="H131" s="117"/>
      <c r="I131" s="117"/>
      <c r="J131" s="117"/>
      <c r="K131" s="117"/>
      <c r="L131" s="117"/>
      <c r="M131" s="135">
        <f t="shared" si="20"/>
        <v>0</v>
      </c>
    </row>
    <row r="132" spans="1:13" ht="23.25" thickBot="1" x14ac:dyDescent="0.25">
      <c r="A132" s="88" t="s">
        <v>244</v>
      </c>
      <c r="B132" s="86" t="s">
        <v>203</v>
      </c>
      <c r="C132" s="123">
        <f>SUM(C133:C134)</f>
        <v>493394</v>
      </c>
      <c r="D132" s="107">
        <f t="shared" ref="D132:L132" si="37">SUM(D133:D134)</f>
        <v>317700</v>
      </c>
      <c r="E132" s="109">
        <f t="shared" si="37"/>
        <v>29860</v>
      </c>
      <c r="F132" s="135">
        <f t="shared" si="19"/>
        <v>15000</v>
      </c>
      <c r="G132" s="107">
        <f t="shared" si="37"/>
        <v>0</v>
      </c>
      <c r="H132" s="109">
        <f t="shared" si="37"/>
        <v>0</v>
      </c>
      <c r="I132" s="109">
        <f t="shared" si="37"/>
        <v>0</v>
      </c>
      <c r="J132" s="109">
        <f t="shared" si="37"/>
        <v>15000</v>
      </c>
      <c r="K132" s="109">
        <f t="shared" si="37"/>
        <v>15000</v>
      </c>
      <c r="L132" s="109">
        <f t="shared" si="37"/>
        <v>0</v>
      </c>
      <c r="M132" s="135">
        <f t="shared" si="20"/>
        <v>508394</v>
      </c>
    </row>
    <row r="133" spans="1:13" s="177" customFormat="1" ht="12.75" customHeight="1" thickBot="1" x14ac:dyDescent="0.25">
      <c r="A133" s="178" t="s">
        <v>47</v>
      </c>
      <c r="B133" s="184" t="s">
        <v>18</v>
      </c>
      <c r="C133" s="180">
        <v>493394</v>
      </c>
      <c r="D133" s="181">
        <v>317700</v>
      </c>
      <c r="E133" s="182">
        <v>29860</v>
      </c>
      <c r="F133" s="176">
        <f t="shared" si="19"/>
        <v>15000</v>
      </c>
      <c r="G133" s="181"/>
      <c r="H133" s="182"/>
      <c r="I133" s="182"/>
      <c r="J133" s="182">
        <v>15000</v>
      </c>
      <c r="K133" s="182">
        <v>15000</v>
      </c>
      <c r="L133" s="182"/>
      <c r="M133" s="176">
        <f t="shared" si="20"/>
        <v>508394</v>
      </c>
    </row>
    <row r="134" spans="1:13" s="177" customFormat="1" ht="13.5" hidden="1" customHeight="1" thickBot="1" x14ac:dyDescent="0.25">
      <c r="A134" s="185" t="s">
        <v>120</v>
      </c>
      <c r="B134" s="186" t="s">
        <v>204</v>
      </c>
      <c r="C134" s="187"/>
      <c r="D134" s="188"/>
      <c r="E134" s="189"/>
      <c r="F134" s="176">
        <f t="shared" si="19"/>
        <v>0</v>
      </c>
      <c r="G134" s="188"/>
      <c r="H134" s="189"/>
      <c r="I134" s="189"/>
      <c r="J134" s="189"/>
      <c r="K134" s="189"/>
      <c r="L134" s="189"/>
      <c r="M134" s="176">
        <f t="shared" si="20"/>
        <v>0</v>
      </c>
    </row>
    <row r="135" spans="1:13" s="177" customFormat="1" ht="13.5" thickBot="1" x14ac:dyDescent="0.25">
      <c r="A135" s="211" t="s">
        <v>246</v>
      </c>
      <c r="B135" s="191" t="s">
        <v>207</v>
      </c>
      <c r="C135" s="192">
        <f>SUM(C136:C142)</f>
        <v>14170977</v>
      </c>
      <c r="D135" s="207">
        <f>SUM(D136:D142)</f>
        <v>8421998</v>
      </c>
      <c r="E135" s="208">
        <f>SUM(E136:E142)</f>
        <v>2226900</v>
      </c>
      <c r="F135" s="176">
        <f t="shared" ref="F135:F142" si="38">SUM(G135+J135)</f>
        <v>2538210</v>
      </c>
      <c r="G135" s="207">
        <f t="shared" ref="G135:L135" si="39">SUM(G136:G142)</f>
        <v>622300</v>
      </c>
      <c r="H135" s="208">
        <f t="shared" si="39"/>
        <v>240000</v>
      </c>
      <c r="I135" s="208">
        <f t="shared" si="39"/>
        <v>119000</v>
      </c>
      <c r="J135" s="208">
        <f t="shared" si="39"/>
        <v>1915910</v>
      </c>
      <c r="K135" s="208">
        <f t="shared" si="39"/>
        <v>1895910</v>
      </c>
      <c r="L135" s="208">
        <f t="shared" si="39"/>
        <v>0</v>
      </c>
      <c r="M135" s="176">
        <f t="shared" ref="M135:M142" si="40">SUM(C135+F135)</f>
        <v>16709187</v>
      </c>
    </row>
    <row r="136" spans="1:13" s="177" customFormat="1" ht="13.5" thickBot="1" x14ac:dyDescent="0.25">
      <c r="A136" s="178" t="s">
        <v>47</v>
      </c>
      <c r="B136" s="184" t="s">
        <v>191</v>
      </c>
      <c r="C136" s="180">
        <v>130688</v>
      </c>
      <c r="D136" s="181">
        <v>90400</v>
      </c>
      <c r="E136" s="182"/>
      <c r="F136" s="176">
        <f t="shared" si="38"/>
        <v>0</v>
      </c>
      <c r="G136" s="181"/>
      <c r="H136" s="182"/>
      <c r="I136" s="182"/>
      <c r="J136" s="182"/>
      <c r="K136" s="182"/>
      <c r="L136" s="182"/>
      <c r="M136" s="176">
        <f t="shared" si="40"/>
        <v>130688</v>
      </c>
    </row>
    <row r="137" spans="1:13" ht="13.5" thickBot="1" x14ac:dyDescent="0.25">
      <c r="A137" s="73">
        <v>110201</v>
      </c>
      <c r="B137" s="76" t="s">
        <v>142</v>
      </c>
      <c r="C137" s="118">
        <v>2517269</v>
      </c>
      <c r="D137" s="111">
        <v>1612700</v>
      </c>
      <c r="E137" s="115">
        <v>289200</v>
      </c>
      <c r="F137" s="135">
        <f t="shared" si="38"/>
        <v>55000</v>
      </c>
      <c r="G137" s="111">
        <v>15000</v>
      </c>
      <c r="H137" s="115"/>
      <c r="I137" s="115"/>
      <c r="J137" s="115">
        <v>40000</v>
      </c>
      <c r="K137" s="115">
        <v>25000</v>
      </c>
      <c r="L137" s="115"/>
      <c r="M137" s="135">
        <f t="shared" si="40"/>
        <v>2572269</v>
      </c>
    </row>
    <row r="138" spans="1:13" ht="13.5" thickBot="1" x14ac:dyDescent="0.25">
      <c r="A138" s="75">
        <v>110202</v>
      </c>
      <c r="B138" s="74" t="s">
        <v>143</v>
      </c>
      <c r="C138" s="118">
        <v>1173300</v>
      </c>
      <c r="D138" s="111">
        <v>677400</v>
      </c>
      <c r="E138" s="115">
        <v>154700</v>
      </c>
      <c r="F138" s="135">
        <f t="shared" si="38"/>
        <v>90000</v>
      </c>
      <c r="G138" s="111">
        <v>15000</v>
      </c>
      <c r="H138" s="115"/>
      <c r="I138" s="115">
        <v>10000</v>
      </c>
      <c r="J138" s="115">
        <v>75000</v>
      </c>
      <c r="K138" s="115">
        <v>70000</v>
      </c>
      <c r="L138" s="115"/>
      <c r="M138" s="135">
        <f t="shared" si="40"/>
        <v>1263300</v>
      </c>
    </row>
    <row r="139" spans="1:13" ht="13.5" thickBot="1" x14ac:dyDescent="0.25">
      <c r="A139" s="73">
        <v>110204</v>
      </c>
      <c r="B139" s="81" t="s">
        <v>144</v>
      </c>
      <c r="C139" s="118">
        <v>3169487</v>
      </c>
      <c r="D139" s="111">
        <v>1479500</v>
      </c>
      <c r="E139" s="115">
        <v>1109300</v>
      </c>
      <c r="F139" s="135">
        <f t="shared" si="38"/>
        <v>1778488</v>
      </c>
      <c r="G139" s="111">
        <v>142300</v>
      </c>
      <c r="H139" s="115"/>
      <c r="I139" s="115">
        <v>60000</v>
      </c>
      <c r="J139" s="115">
        <v>1636188</v>
      </c>
      <c r="K139" s="115">
        <v>1636188</v>
      </c>
      <c r="L139" s="115"/>
      <c r="M139" s="135">
        <f t="shared" si="40"/>
        <v>4947975</v>
      </c>
    </row>
    <row r="140" spans="1:13" ht="13.5" thickBot="1" x14ac:dyDescent="0.25">
      <c r="A140" s="73">
        <v>110205</v>
      </c>
      <c r="B140" s="76" t="s">
        <v>145</v>
      </c>
      <c r="C140" s="118">
        <v>6333500</v>
      </c>
      <c r="D140" s="111">
        <v>4151700</v>
      </c>
      <c r="E140" s="115">
        <v>673700</v>
      </c>
      <c r="F140" s="135">
        <f t="shared" si="38"/>
        <v>614722</v>
      </c>
      <c r="G140" s="111">
        <v>450000</v>
      </c>
      <c r="H140" s="115">
        <v>240000</v>
      </c>
      <c r="I140" s="115">
        <v>49000</v>
      </c>
      <c r="J140" s="115">
        <v>164722</v>
      </c>
      <c r="K140" s="115">
        <v>164722</v>
      </c>
      <c r="L140" s="115"/>
      <c r="M140" s="135">
        <f t="shared" si="40"/>
        <v>6948222</v>
      </c>
    </row>
    <row r="141" spans="1:13" ht="12.75" customHeight="1" thickBot="1" x14ac:dyDescent="0.25">
      <c r="A141" s="73">
        <v>110502</v>
      </c>
      <c r="B141" s="76" t="s">
        <v>146</v>
      </c>
      <c r="C141" s="118">
        <v>846733</v>
      </c>
      <c r="D141" s="111">
        <v>410298</v>
      </c>
      <c r="E141" s="115"/>
      <c r="F141" s="135">
        <f t="shared" si="38"/>
        <v>0</v>
      </c>
      <c r="G141" s="111"/>
      <c r="H141" s="115"/>
      <c r="I141" s="115"/>
      <c r="J141" s="115"/>
      <c r="K141" s="115"/>
      <c r="L141" s="115"/>
      <c r="M141" s="135">
        <f t="shared" si="40"/>
        <v>846733</v>
      </c>
    </row>
    <row r="142" spans="1:13" ht="18" hidden="1" customHeight="1" thickBot="1" x14ac:dyDescent="0.25">
      <c r="A142" s="99">
        <v>250404</v>
      </c>
      <c r="B142" s="97" t="s">
        <v>189</v>
      </c>
      <c r="C142" s="118"/>
      <c r="D142" s="116"/>
      <c r="E142" s="117"/>
      <c r="F142" s="135">
        <f t="shared" si="38"/>
        <v>0</v>
      </c>
      <c r="G142" s="116"/>
      <c r="H142" s="117"/>
      <c r="I142" s="117"/>
      <c r="J142" s="117"/>
      <c r="K142" s="117"/>
      <c r="L142" s="117"/>
      <c r="M142" s="135">
        <f t="shared" si="40"/>
        <v>0</v>
      </c>
    </row>
    <row r="143" spans="1:13" s="177" customFormat="1" ht="23.25" thickBot="1" x14ac:dyDescent="0.25">
      <c r="A143" s="190" t="s">
        <v>257</v>
      </c>
      <c r="B143" s="191" t="s">
        <v>258</v>
      </c>
      <c r="C143" s="192">
        <f>SUM(C144+C145+C146+C147+C148+C149+C150+C151+C153+C155)</f>
        <v>16013005</v>
      </c>
      <c r="D143" s="192">
        <f>SUM(D144+D145+D146+D147+D148+D149+D150+D151+D153+D155)</f>
        <v>456600</v>
      </c>
      <c r="E143" s="192">
        <f>SUM(E144+E145+E146+E147+E148+E149+E150+E151+E153+E155)</f>
        <v>8792649</v>
      </c>
      <c r="F143" s="176">
        <f t="shared" si="19"/>
        <v>16662251</v>
      </c>
      <c r="G143" s="192">
        <f t="shared" ref="G143:L143" si="41">SUM(G144+G145+G146+G147+G148+G149+G150+G151+G153+G155)</f>
        <v>5184792</v>
      </c>
      <c r="H143" s="192">
        <f t="shared" si="41"/>
        <v>0</v>
      </c>
      <c r="I143" s="192">
        <f t="shared" si="41"/>
        <v>100000</v>
      </c>
      <c r="J143" s="192">
        <f t="shared" si="41"/>
        <v>11477459</v>
      </c>
      <c r="K143" s="192">
        <f t="shared" si="41"/>
        <v>8751159</v>
      </c>
      <c r="L143" s="192">
        <f t="shared" si="41"/>
        <v>0</v>
      </c>
      <c r="M143" s="176">
        <f t="shared" si="20"/>
        <v>32675256</v>
      </c>
    </row>
    <row r="144" spans="1:13" s="177" customFormat="1" ht="12.75" customHeight="1" thickBot="1" x14ac:dyDescent="0.25">
      <c r="A144" s="178" t="s">
        <v>47</v>
      </c>
      <c r="B144" s="184" t="s">
        <v>18</v>
      </c>
      <c r="C144" s="180">
        <v>762882</v>
      </c>
      <c r="D144" s="181">
        <v>456600</v>
      </c>
      <c r="E144" s="182">
        <v>19240</v>
      </c>
      <c r="F144" s="176">
        <f t="shared" si="19"/>
        <v>0</v>
      </c>
      <c r="G144" s="181"/>
      <c r="H144" s="182"/>
      <c r="I144" s="182"/>
      <c r="J144" s="182"/>
      <c r="K144" s="182"/>
      <c r="L144" s="182"/>
      <c r="M144" s="176">
        <f t="shared" si="20"/>
        <v>762882</v>
      </c>
    </row>
    <row r="145" spans="1:13" ht="17.25" hidden="1" customHeight="1" thickBot="1" x14ac:dyDescent="0.25">
      <c r="A145" s="87" t="s">
        <v>234</v>
      </c>
      <c r="B145" s="98" t="s">
        <v>235</v>
      </c>
      <c r="C145" s="118"/>
      <c r="D145" s="119"/>
      <c r="E145" s="120"/>
      <c r="F145" s="135">
        <f>SUM(G145+J145)</f>
        <v>0</v>
      </c>
      <c r="G145" s="111"/>
      <c r="H145" s="115"/>
      <c r="I145" s="115"/>
      <c r="J145" s="115"/>
      <c r="K145" s="115"/>
      <c r="L145" s="115"/>
      <c r="M145" s="135">
        <f>SUM(C145+F145)</f>
        <v>0</v>
      </c>
    </row>
    <row r="146" spans="1:13" ht="13.5" hidden="1" thickBot="1" x14ac:dyDescent="0.25">
      <c r="A146" s="75">
        <v>100102</v>
      </c>
      <c r="B146" s="81" t="s">
        <v>137</v>
      </c>
      <c r="C146" s="118"/>
      <c r="D146" s="111"/>
      <c r="E146" s="115"/>
      <c r="F146" s="135">
        <f t="shared" si="19"/>
        <v>0</v>
      </c>
      <c r="G146" s="111"/>
      <c r="H146" s="115"/>
      <c r="I146" s="115"/>
      <c r="J146" s="115"/>
      <c r="K146" s="115"/>
      <c r="L146" s="115"/>
      <c r="M146" s="135">
        <f t="shared" si="20"/>
        <v>0</v>
      </c>
    </row>
    <row r="147" spans="1:13" ht="13.5" hidden="1" thickBot="1" x14ac:dyDescent="0.25">
      <c r="A147" s="75" t="s">
        <v>205</v>
      </c>
      <c r="B147" s="94" t="s">
        <v>138</v>
      </c>
      <c r="C147" s="118"/>
      <c r="D147" s="111"/>
      <c r="E147" s="115"/>
      <c r="F147" s="135">
        <f t="shared" si="19"/>
        <v>0</v>
      </c>
      <c r="G147" s="111"/>
      <c r="H147" s="115"/>
      <c r="I147" s="115"/>
      <c r="J147" s="115"/>
      <c r="K147" s="115"/>
      <c r="L147" s="115"/>
      <c r="M147" s="135">
        <f t="shared" si="20"/>
        <v>0</v>
      </c>
    </row>
    <row r="148" spans="1:13" ht="13.5" customHeight="1" thickBot="1" x14ac:dyDescent="0.25">
      <c r="A148" s="75" t="s">
        <v>139</v>
      </c>
      <c r="B148" s="82" t="s">
        <v>140</v>
      </c>
      <c r="C148" s="118">
        <v>137000</v>
      </c>
      <c r="D148" s="111"/>
      <c r="E148" s="115"/>
      <c r="F148" s="135">
        <f t="shared" si="19"/>
        <v>960000</v>
      </c>
      <c r="G148" s="111"/>
      <c r="H148" s="115"/>
      <c r="I148" s="115"/>
      <c r="J148" s="115">
        <v>960000</v>
      </c>
      <c r="K148" s="115">
        <v>960000</v>
      </c>
      <c r="L148" s="115"/>
      <c r="M148" s="135">
        <f t="shared" si="20"/>
        <v>1097000</v>
      </c>
    </row>
    <row r="149" spans="1:13" ht="13.5" thickBot="1" x14ac:dyDescent="0.25">
      <c r="A149" s="75">
        <v>100203</v>
      </c>
      <c r="B149" s="81" t="s">
        <v>141</v>
      </c>
      <c r="C149" s="131">
        <v>15113123</v>
      </c>
      <c r="D149" s="111"/>
      <c r="E149" s="115">
        <v>8773409</v>
      </c>
      <c r="F149" s="135">
        <f t="shared" si="19"/>
        <v>4501159</v>
      </c>
      <c r="G149" s="111"/>
      <c r="H149" s="115"/>
      <c r="I149" s="115"/>
      <c r="J149" s="115">
        <v>4501159</v>
      </c>
      <c r="K149" s="115">
        <v>4501159</v>
      </c>
      <c r="L149" s="115"/>
      <c r="M149" s="135">
        <f t="shared" si="20"/>
        <v>19614282</v>
      </c>
    </row>
    <row r="150" spans="1:13" ht="17.25" hidden="1" customHeight="1" thickBot="1" x14ac:dyDescent="0.25">
      <c r="A150" s="92"/>
      <c r="B150" s="76"/>
      <c r="C150" s="118"/>
      <c r="D150" s="111"/>
      <c r="E150" s="115"/>
      <c r="F150" s="135">
        <f t="shared" si="19"/>
        <v>0</v>
      </c>
      <c r="G150" s="111"/>
      <c r="H150" s="115"/>
      <c r="I150" s="115"/>
      <c r="J150" s="115"/>
      <c r="K150" s="115"/>
      <c r="L150" s="115"/>
      <c r="M150" s="135">
        <f t="shared" si="20"/>
        <v>0</v>
      </c>
    </row>
    <row r="151" spans="1:13" ht="79.5" thickBot="1" x14ac:dyDescent="0.25">
      <c r="A151" s="19">
        <v>100602</v>
      </c>
      <c r="B151" s="39" t="s">
        <v>279</v>
      </c>
      <c r="C151" s="122">
        <f>SUM(C152)</f>
        <v>0</v>
      </c>
      <c r="D151" s="116"/>
      <c r="E151" s="129"/>
      <c r="F151" s="135">
        <f t="shared" si="19"/>
        <v>3500000</v>
      </c>
      <c r="G151" s="122">
        <f t="shared" ref="G151:L151" si="42">SUM(G152)</f>
        <v>3500000</v>
      </c>
      <c r="H151" s="122">
        <f t="shared" si="42"/>
        <v>0</v>
      </c>
      <c r="I151" s="122">
        <f t="shared" si="42"/>
        <v>0</v>
      </c>
      <c r="J151" s="122">
        <f t="shared" si="42"/>
        <v>0</v>
      </c>
      <c r="K151" s="122">
        <f t="shared" si="42"/>
        <v>0</v>
      </c>
      <c r="L151" s="122">
        <f t="shared" si="42"/>
        <v>0</v>
      </c>
      <c r="M151" s="135">
        <f t="shared" si="20"/>
        <v>3500000</v>
      </c>
    </row>
    <row r="152" spans="1:13" ht="90.75" thickBot="1" x14ac:dyDescent="0.25">
      <c r="A152" s="21" t="s">
        <v>136</v>
      </c>
      <c r="B152" s="39" t="s">
        <v>280</v>
      </c>
      <c r="C152" s="121"/>
      <c r="D152" s="116"/>
      <c r="E152" s="129"/>
      <c r="F152" s="135">
        <f t="shared" si="19"/>
        <v>3500000</v>
      </c>
      <c r="G152" s="116">
        <v>3500000</v>
      </c>
      <c r="H152" s="117"/>
      <c r="I152" s="117"/>
      <c r="J152" s="117"/>
      <c r="K152" s="117"/>
      <c r="L152" s="129"/>
      <c r="M152" s="135">
        <f t="shared" si="20"/>
        <v>3500000</v>
      </c>
    </row>
    <row r="153" spans="1:13" ht="23.25" thickBot="1" x14ac:dyDescent="0.25">
      <c r="A153" s="71">
        <v>170703</v>
      </c>
      <c r="B153" s="81" t="s">
        <v>265</v>
      </c>
      <c r="C153" s="118"/>
      <c r="D153" s="111"/>
      <c r="E153" s="115"/>
      <c r="F153" s="135">
        <f t="shared" si="19"/>
        <v>4411092</v>
      </c>
      <c r="G153" s="111">
        <v>1684792</v>
      </c>
      <c r="H153" s="115"/>
      <c r="I153" s="115">
        <v>100000</v>
      </c>
      <c r="J153" s="115">
        <v>2726300</v>
      </c>
      <c r="K153" s="115">
        <f>SUM(K154)</f>
        <v>0</v>
      </c>
      <c r="L153" s="115">
        <f>SUM(L154)</f>
        <v>0</v>
      </c>
      <c r="M153" s="135">
        <f t="shared" si="20"/>
        <v>4411092</v>
      </c>
    </row>
    <row r="154" spans="1:13" ht="34.5" thickBot="1" x14ac:dyDescent="0.25">
      <c r="A154" s="19" t="s">
        <v>136</v>
      </c>
      <c r="B154" s="53" t="s">
        <v>253</v>
      </c>
      <c r="C154" s="118"/>
      <c r="D154" s="116"/>
      <c r="E154" s="117"/>
      <c r="F154" s="135">
        <f t="shared" si="19"/>
        <v>3895300</v>
      </c>
      <c r="G154" s="116">
        <v>1244800</v>
      </c>
      <c r="H154" s="117"/>
      <c r="I154" s="117"/>
      <c r="J154" s="117">
        <v>2650500</v>
      </c>
      <c r="K154" s="117"/>
      <c r="L154" s="117"/>
      <c r="M154" s="135">
        <f t="shared" si="20"/>
        <v>3895300</v>
      </c>
    </row>
    <row r="155" spans="1:13" ht="23.25" thickBot="1" x14ac:dyDescent="0.25">
      <c r="A155" s="90" t="s">
        <v>232</v>
      </c>
      <c r="B155" s="91" t="s">
        <v>231</v>
      </c>
      <c r="C155" s="118"/>
      <c r="D155" s="116"/>
      <c r="E155" s="117"/>
      <c r="F155" s="135">
        <f t="shared" si="19"/>
        <v>3290000</v>
      </c>
      <c r="G155" s="116"/>
      <c r="H155" s="117"/>
      <c r="I155" s="117"/>
      <c r="J155" s="117">
        <v>3290000</v>
      </c>
      <c r="K155" s="117">
        <v>3290000</v>
      </c>
      <c r="L155" s="117"/>
      <c r="M155" s="135">
        <f t="shared" si="20"/>
        <v>3290000</v>
      </c>
    </row>
    <row r="156" spans="1:13" ht="13.5" thickBot="1" x14ac:dyDescent="0.25">
      <c r="A156" s="85" t="s">
        <v>245</v>
      </c>
      <c r="B156" s="86" t="s">
        <v>206</v>
      </c>
      <c r="C156" s="106">
        <f>SUM(C157:C159)</f>
        <v>312390</v>
      </c>
      <c r="D156" s="107">
        <f>SUM(D157:D159)</f>
        <v>162300</v>
      </c>
      <c r="E156" s="109">
        <f>SUM(E157:E159)</f>
        <v>11570</v>
      </c>
      <c r="F156" s="135">
        <f>SUM(G156+J156)</f>
        <v>3000</v>
      </c>
      <c r="G156" s="107">
        <f t="shared" ref="G156:L156" si="43">SUM(G157:G159)</f>
        <v>0</v>
      </c>
      <c r="H156" s="109">
        <f t="shared" si="43"/>
        <v>0</v>
      </c>
      <c r="I156" s="109">
        <f t="shared" si="43"/>
        <v>0</v>
      </c>
      <c r="J156" s="109">
        <f t="shared" si="43"/>
        <v>3000</v>
      </c>
      <c r="K156" s="109">
        <f t="shared" si="43"/>
        <v>3000</v>
      </c>
      <c r="L156" s="109">
        <f t="shared" si="43"/>
        <v>0</v>
      </c>
      <c r="M156" s="135">
        <f>SUM(C156+F156)</f>
        <v>315390</v>
      </c>
    </row>
    <row r="157" spans="1:13" s="177" customFormat="1" ht="13.5" thickBot="1" x14ac:dyDescent="0.25">
      <c r="A157" s="178" t="s">
        <v>47</v>
      </c>
      <c r="B157" s="184" t="s">
        <v>18</v>
      </c>
      <c r="C157" s="187">
        <v>235890</v>
      </c>
      <c r="D157" s="181">
        <v>162300</v>
      </c>
      <c r="E157" s="182">
        <v>11570</v>
      </c>
      <c r="F157" s="176">
        <f>SUM(G157+J157)</f>
        <v>3000</v>
      </c>
      <c r="G157" s="181"/>
      <c r="H157" s="182"/>
      <c r="I157" s="182"/>
      <c r="J157" s="182">
        <v>3000</v>
      </c>
      <c r="K157" s="182">
        <v>3000</v>
      </c>
      <c r="L157" s="182"/>
      <c r="M157" s="176">
        <f>SUM(C157+F157)</f>
        <v>238890</v>
      </c>
    </row>
    <row r="158" spans="1:13" s="177" customFormat="1" ht="12.75" customHeight="1" thickBot="1" x14ac:dyDescent="0.25">
      <c r="A158" s="202" t="s">
        <v>185</v>
      </c>
      <c r="B158" s="194" t="s">
        <v>153</v>
      </c>
      <c r="C158" s="180">
        <v>67680</v>
      </c>
      <c r="D158" s="198"/>
      <c r="E158" s="199"/>
      <c r="F158" s="176">
        <f>SUM(G158+J158)</f>
        <v>0</v>
      </c>
      <c r="G158" s="198"/>
      <c r="H158" s="199"/>
      <c r="I158" s="199"/>
      <c r="J158" s="199"/>
      <c r="K158" s="199"/>
      <c r="L158" s="199"/>
      <c r="M158" s="176">
        <f>SUM(C158+F158)</f>
        <v>67680</v>
      </c>
    </row>
    <row r="159" spans="1:13" s="177" customFormat="1" ht="13.5" customHeight="1" thickBot="1" x14ac:dyDescent="0.25">
      <c r="A159" s="185">
        <v>250404</v>
      </c>
      <c r="B159" s="206" t="s">
        <v>189</v>
      </c>
      <c r="C159" s="187">
        <v>8820</v>
      </c>
      <c r="D159" s="188"/>
      <c r="E159" s="189"/>
      <c r="F159" s="176">
        <f>SUM(G159+J159)</f>
        <v>0</v>
      </c>
      <c r="G159" s="188"/>
      <c r="H159" s="189"/>
      <c r="I159" s="189"/>
      <c r="J159" s="189"/>
      <c r="K159" s="189"/>
      <c r="L159" s="189"/>
      <c r="M159" s="176">
        <f>SUM(C159+F159)</f>
        <v>8820</v>
      </c>
    </row>
    <row r="160" spans="1:13" s="177" customFormat="1" ht="23.25" thickBot="1" x14ac:dyDescent="0.25">
      <c r="A160" s="190" t="s">
        <v>248</v>
      </c>
      <c r="B160" s="191" t="s">
        <v>208</v>
      </c>
      <c r="C160" s="192">
        <f>SUM(C161:C163)</f>
        <v>384039</v>
      </c>
      <c r="D160" s="192">
        <f t="shared" ref="D160:L160" si="44">SUM(D161:D163)</f>
        <v>239500</v>
      </c>
      <c r="E160" s="192">
        <f t="shared" si="44"/>
        <v>11200</v>
      </c>
      <c r="F160" s="192">
        <f t="shared" si="44"/>
        <v>15725726</v>
      </c>
      <c r="G160" s="192">
        <f t="shared" si="44"/>
        <v>0</v>
      </c>
      <c r="H160" s="192">
        <f t="shared" si="44"/>
        <v>0</v>
      </c>
      <c r="I160" s="192">
        <f t="shared" si="44"/>
        <v>0</v>
      </c>
      <c r="J160" s="192">
        <f t="shared" si="44"/>
        <v>15725726</v>
      </c>
      <c r="K160" s="192">
        <f t="shared" si="44"/>
        <v>15725726</v>
      </c>
      <c r="L160" s="192">
        <f t="shared" si="44"/>
        <v>10000000</v>
      </c>
      <c r="M160" s="176">
        <f t="shared" ref="M160:M172" si="45">SUM(C160+F160)</f>
        <v>16109765</v>
      </c>
    </row>
    <row r="161" spans="1:13" s="177" customFormat="1" ht="13.5" thickBot="1" x14ac:dyDescent="0.25">
      <c r="A161" s="209" t="s">
        <v>47</v>
      </c>
      <c r="B161" s="184" t="s">
        <v>209</v>
      </c>
      <c r="C161" s="187">
        <v>384039</v>
      </c>
      <c r="D161" s="181">
        <v>239500</v>
      </c>
      <c r="E161" s="182">
        <v>11200</v>
      </c>
      <c r="F161" s="176">
        <f t="shared" ref="F161:F171" si="46">SUM(G161+J161)</f>
        <v>5000</v>
      </c>
      <c r="G161" s="181"/>
      <c r="H161" s="182"/>
      <c r="I161" s="182"/>
      <c r="J161" s="182">
        <v>5000</v>
      </c>
      <c r="K161" s="182">
        <v>5000</v>
      </c>
      <c r="L161" s="182"/>
      <c r="M161" s="176">
        <f t="shared" si="45"/>
        <v>389039</v>
      </c>
    </row>
    <row r="162" spans="1:13" s="177" customFormat="1" ht="13.5" thickBot="1" x14ac:dyDescent="0.25">
      <c r="A162" s="202">
        <v>150101</v>
      </c>
      <c r="B162" s="200" t="s">
        <v>210</v>
      </c>
      <c r="C162" s="180"/>
      <c r="D162" s="198"/>
      <c r="E162" s="199"/>
      <c r="F162" s="176">
        <f t="shared" si="46"/>
        <v>15720726</v>
      </c>
      <c r="G162" s="198"/>
      <c r="H162" s="199"/>
      <c r="I162" s="199"/>
      <c r="J162" s="217">
        <v>15720726</v>
      </c>
      <c r="K162" s="217">
        <v>15720726</v>
      </c>
      <c r="L162" s="199">
        <v>10000000</v>
      </c>
      <c r="M162" s="176">
        <f t="shared" si="45"/>
        <v>15720726</v>
      </c>
    </row>
    <row r="163" spans="1:13" s="177" customFormat="1" ht="15" hidden="1" customHeight="1" thickBot="1" x14ac:dyDescent="0.25">
      <c r="A163" s="202">
        <v>210105</v>
      </c>
      <c r="B163" s="200" t="s">
        <v>211</v>
      </c>
      <c r="C163" s="242"/>
      <c r="D163" s="198"/>
      <c r="E163" s="199"/>
      <c r="F163" s="218">
        <f>SUM(G163+J163)</f>
        <v>0</v>
      </c>
      <c r="G163" s="198"/>
      <c r="H163" s="199"/>
      <c r="I163" s="199"/>
      <c r="J163" s="199"/>
      <c r="K163" s="199"/>
      <c r="L163" s="243"/>
      <c r="M163" s="176">
        <f>SUM(C163+F163)</f>
        <v>0</v>
      </c>
    </row>
    <row r="164" spans="1:13" ht="34.5" thickBot="1" x14ac:dyDescent="0.25">
      <c r="A164" s="7"/>
      <c r="B164" s="244" t="s">
        <v>266</v>
      </c>
      <c r="C164" s="121"/>
      <c r="D164" s="124"/>
      <c r="E164" s="133"/>
      <c r="F164" s="176">
        <f t="shared" si="46"/>
        <v>10000000</v>
      </c>
      <c r="G164" s="124"/>
      <c r="H164" s="125"/>
      <c r="I164" s="125"/>
      <c r="J164" s="210">
        <v>10000000</v>
      </c>
      <c r="K164" s="210">
        <v>10000000</v>
      </c>
      <c r="L164" s="239">
        <v>10000000</v>
      </c>
      <c r="M164" s="176">
        <f t="shared" si="45"/>
        <v>10000000</v>
      </c>
    </row>
    <row r="165" spans="1:13" s="177" customFormat="1" ht="23.25" thickBot="1" x14ac:dyDescent="0.25">
      <c r="A165" s="211" t="s">
        <v>249</v>
      </c>
      <c r="B165" s="191" t="s">
        <v>212</v>
      </c>
      <c r="C165" s="192">
        <f>SUM(C166+C167)</f>
        <v>1095755</v>
      </c>
      <c r="D165" s="192">
        <f t="shared" ref="D165:M165" si="47">SUM(D166+D167)</f>
        <v>679200</v>
      </c>
      <c r="E165" s="192">
        <f t="shared" si="47"/>
        <v>52000</v>
      </c>
      <c r="F165" s="192">
        <f t="shared" si="47"/>
        <v>327559</v>
      </c>
      <c r="G165" s="192">
        <f t="shared" si="47"/>
        <v>0</v>
      </c>
      <c r="H165" s="192">
        <f t="shared" si="47"/>
        <v>0</v>
      </c>
      <c r="I165" s="192">
        <f t="shared" si="47"/>
        <v>0</v>
      </c>
      <c r="J165" s="192">
        <f t="shared" si="47"/>
        <v>327559</v>
      </c>
      <c r="K165" s="192">
        <f t="shared" si="47"/>
        <v>327559</v>
      </c>
      <c r="L165" s="192">
        <f t="shared" si="47"/>
        <v>0</v>
      </c>
      <c r="M165" s="192">
        <f t="shared" si="47"/>
        <v>1423314</v>
      </c>
    </row>
    <row r="166" spans="1:13" s="177" customFormat="1" ht="12.75" customHeight="1" thickBot="1" x14ac:dyDescent="0.25">
      <c r="A166" s="174" t="s">
        <v>47</v>
      </c>
      <c r="B166" s="215" t="s">
        <v>18</v>
      </c>
      <c r="C166" s="183">
        <v>1095755</v>
      </c>
      <c r="D166" s="216">
        <v>679200</v>
      </c>
      <c r="E166" s="217">
        <v>52000</v>
      </c>
      <c r="F166" s="218">
        <f t="shared" si="46"/>
        <v>327559</v>
      </c>
      <c r="G166" s="216"/>
      <c r="H166" s="217"/>
      <c r="I166" s="217"/>
      <c r="J166" s="217">
        <v>327559</v>
      </c>
      <c r="K166" s="217">
        <v>327559</v>
      </c>
      <c r="L166" s="217"/>
      <c r="M166" s="218">
        <f t="shared" si="45"/>
        <v>1423314</v>
      </c>
    </row>
    <row r="167" spans="1:13" s="177" customFormat="1" ht="13.5" hidden="1" customHeight="1" thickBot="1" x14ac:dyDescent="0.25">
      <c r="A167" s="212" t="s">
        <v>261</v>
      </c>
      <c r="B167" s="213" t="s">
        <v>237</v>
      </c>
      <c r="C167" s="187"/>
      <c r="D167" s="214"/>
      <c r="E167" s="210"/>
      <c r="F167" s="218">
        <f t="shared" si="46"/>
        <v>0</v>
      </c>
      <c r="G167" s="214"/>
      <c r="H167" s="210"/>
      <c r="I167" s="210"/>
      <c r="J167" s="210"/>
      <c r="K167" s="210"/>
      <c r="L167" s="210"/>
      <c r="M167" s="218">
        <f t="shared" si="45"/>
        <v>0</v>
      </c>
    </row>
    <row r="168" spans="1:13" ht="25.5" customHeight="1" thickBot="1" x14ac:dyDescent="0.25">
      <c r="A168" s="88" t="s">
        <v>250</v>
      </c>
      <c r="B168" s="86" t="s">
        <v>212</v>
      </c>
      <c r="C168" s="106">
        <f>SUM(C171)</f>
        <v>34000</v>
      </c>
      <c r="D168" s="106">
        <f t="shared" ref="D168:L168" si="48">SUM(D169:D171)</f>
        <v>0</v>
      </c>
      <c r="E168" s="106">
        <f t="shared" si="48"/>
        <v>0</v>
      </c>
      <c r="F168" s="106">
        <f t="shared" si="48"/>
        <v>0</v>
      </c>
      <c r="G168" s="106">
        <f t="shared" si="48"/>
        <v>0</v>
      </c>
      <c r="H168" s="106">
        <f t="shared" si="48"/>
        <v>0</v>
      </c>
      <c r="I168" s="106">
        <f t="shared" si="48"/>
        <v>0</v>
      </c>
      <c r="J168" s="106">
        <f t="shared" si="48"/>
        <v>0</v>
      </c>
      <c r="K168" s="106">
        <f t="shared" si="48"/>
        <v>0</v>
      </c>
      <c r="L168" s="106">
        <f t="shared" si="48"/>
        <v>0</v>
      </c>
      <c r="M168" s="135">
        <f>SUM(C168+F168)</f>
        <v>34000</v>
      </c>
    </row>
    <row r="169" spans="1:13" ht="13.5" hidden="1" customHeight="1" thickBot="1" x14ac:dyDescent="0.25">
      <c r="A169" s="87" t="s">
        <v>213</v>
      </c>
      <c r="B169" s="100" t="s">
        <v>165</v>
      </c>
      <c r="C169" s="118"/>
      <c r="D169" s="119"/>
      <c r="E169" s="120"/>
      <c r="F169" s="135">
        <f t="shared" si="46"/>
        <v>0</v>
      </c>
      <c r="G169" s="119"/>
      <c r="H169" s="120"/>
      <c r="I169" s="120"/>
      <c r="J169" s="120"/>
      <c r="K169" s="120"/>
      <c r="L169" s="120"/>
      <c r="M169" s="135">
        <f t="shared" si="45"/>
        <v>0</v>
      </c>
    </row>
    <row r="170" spans="1:13" ht="13.5" hidden="1" customHeight="1" thickBot="1" x14ac:dyDescent="0.25">
      <c r="A170" s="79">
        <v>250344</v>
      </c>
      <c r="B170" s="80" t="s">
        <v>167</v>
      </c>
      <c r="C170" s="131"/>
      <c r="D170" s="111"/>
      <c r="E170" s="115"/>
      <c r="F170" s="229">
        <f t="shared" si="46"/>
        <v>0</v>
      </c>
      <c r="G170" s="111"/>
      <c r="H170" s="115"/>
      <c r="I170" s="115"/>
      <c r="J170" s="115"/>
      <c r="K170" s="115"/>
      <c r="L170" s="230"/>
      <c r="M170" s="135">
        <f t="shared" si="45"/>
        <v>0</v>
      </c>
    </row>
    <row r="171" spans="1:13" ht="12.75" customHeight="1" thickBot="1" x14ac:dyDescent="0.25">
      <c r="A171" s="101">
        <v>250102</v>
      </c>
      <c r="B171" s="102" t="s">
        <v>262</v>
      </c>
      <c r="C171" s="121">
        <v>34000</v>
      </c>
      <c r="D171" s="124"/>
      <c r="E171" s="125"/>
      <c r="F171" s="228">
        <f t="shared" si="46"/>
        <v>0</v>
      </c>
      <c r="G171" s="124"/>
      <c r="H171" s="125"/>
      <c r="I171" s="125"/>
      <c r="J171" s="125"/>
      <c r="K171" s="125"/>
      <c r="L171" s="125"/>
      <c r="M171" s="135">
        <f t="shared" si="45"/>
        <v>34000</v>
      </c>
    </row>
    <row r="172" spans="1:13" ht="13.5" thickBot="1" x14ac:dyDescent="0.25">
      <c r="A172" s="103"/>
      <c r="B172" s="104" t="s">
        <v>168</v>
      </c>
      <c r="C172" s="106">
        <f>SUM(C15+C34+C45+C55+C68+C132+C135+C143+C156+C160+C165+C168)</f>
        <v>405372693</v>
      </c>
      <c r="D172" s="106">
        <f t="shared" ref="D172:L172" si="49">SUM(D15+D34+D45+D55+D68+D132+D135+D143+D156+D160+D165+D168)</f>
        <v>159462293</v>
      </c>
      <c r="E172" s="106">
        <f t="shared" si="49"/>
        <v>39730423</v>
      </c>
      <c r="F172" s="106">
        <f t="shared" si="49"/>
        <v>61282265</v>
      </c>
      <c r="G172" s="106">
        <f t="shared" si="49"/>
        <v>15534781</v>
      </c>
      <c r="H172" s="106">
        <f t="shared" si="49"/>
        <v>2001544</v>
      </c>
      <c r="I172" s="106">
        <f t="shared" si="49"/>
        <v>794595</v>
      </c>
      <c r="J172" s="106">
        <f t="shared" si="49"/>
        <v>45747484</v>
      </c>
      <c r="K172" s="106">
        <f t="shared" si="49"/>
        <v>42450540</v>
      </c>
      <c r="L172" s="106">
        <f t="shared" si="49"/>
        <v>10358000</v>
      </c>
      <c r="M172" s="135">
        <f t="shared" si="45"/>
        <v>466654958</v>
      </c>
    </row>
    <row r="174" spans="1:13" ht="24.75" customHeight="1" x14ac:dyDescent="0.2">
      <c r="B174" s="105" t="s">
        <v>219</v>
      </c>
      <c r="C174" s="105"/>
      <c r="D174" s="105"/>
      <c r="E174" s="105"/>
      <c r="F174" s="105"/>
      <c r="J174" s="105" t="s">
        <v>236</v>
      </c>
    </row>
    <row r="175" spans="1:13" ht="26.25" customHeight="1" x14ac:dyDescent="0.2">
      <c r="B175" t="s">
        <v>173</v>
      </c>
      <c r="J175" t="s">
        <v>217</v>
      </c>
    </row>
  </sheetData>
  <mergeCells count="23">
    <mergeCell ref="L1:N1"/>
    <mergeCell ref="L2:N2"/>
    <mergeCell ref="L3:N3"/>
    <mergeCell ref="A5:M5"/>
    <mergeCell ref="A6:M6"/>
    <mergeCell ref="A9:A11"/>
    <mergeCell ref="B9:B11"/>
    <mergeCell ref="F9:L9"/>
    <mergeCell ref="M9:M13"/>
    <mergeCell ref="C10:C13"/>
    <mergeCell ref="D10:E11"/>
    <mergeCell ref="F10:F13"/>
    <mergeCell ref="G10:G13"/>
    <mergeCell ref="H10:I11"/>
    <mergeCell ref="J10:J13"/>
    <mergeCell ref="K10:L11"/>
    <mergeCell ref="K12:K13"/>
    <mergeCell ref="A12:A13"/>
    <mergeCell ref="B12:B13"/>
    <mergeCell ref="D12:D13"/>
    <mergeCell ref="E12:E13"/>
    <mergeCell ref="H12:H13"/>
    <mergeCell ref="I12:I13"/>
  </mergeCells>
  <phoneticPr fontId="6" type="noConversion"/>
  <hyperlinks>
    <hyperlink ref="B19" location="_ftn2" display="_ftn2"/>
    <hyperlink ref="A29" location="_ftnref1" display="_ftnref1"/>
    <hyperlink ref="A30" location="_ftnref2" display="_ftnref2"/>
    <hyperlink ref="B49" location="_ftn2" display="_ftn2"/>
  </hyperlinks>
  <pageMargins left="0.39370078740157483" right="0.19685039370078741" top="0.19685039370078741" bottom="0.19685039370078741" header="0.51181102362204722" footer="0.51181102362204722"/>
  <pageSetup paperSize="9" scale="55" fitToHeight="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1"/>
  <sheetViews>
    <sheetView topLeftCell="A8" workbookViewId="0">
      <pane xSplit="2" ySplit="6" topLeftCell="C154" activePane="bottomRight" state="frozen"/>
      <selection activeCell="A8" sqref="A8"/>
      <selection pane="topRight" activeCell="C8" sqref="C8"/>
      <selection pane="bottomLeft" activeCell="A14" sqref="A14"/>
      <selection pane="bottomRight" activeCell="H109" sqref="H109"/>
    </sheetView>
  </sheetViews>
  <sheetFormatPr defaultRowHeight="12.75" x14ac:dyDescent="0.2"/>
  <cols>
    <col min="2" max="2" width="52" customWidth="1"/>
    <col min="3" max="3" width="10" bestFit="1" customWidth="1"/>
    <col min="4" max="4" width="10.28515625" bestFit="1" customWidth="1"/>
    <col min="5" max="5" width="10" customWidth="1"/>
    <col min="6" max="6" width="10.28515625" customWidth="1"/>
    <col min="13" max="13" width="10.85546875" customWidth="1"/>
  </cols>
  <sheetData>
    <row r="1" spans="1:13" x14ac:dyDescent="0.2">
      <c r="K1" s="272" t="s">
        <v>0</v>
      </c>
      <c r="L1" s="273"/>
      <c r="M1" s="273"/>
    </row>
    <row r="2" spans="1:13" ht="37.5" customHeight="1" x14ac:dyDescent="0.2">
      <c r="K2" s="276" t="s">
        <v>1</v>
      </c>
      <c r="L2" s="277"/>
      <c r="M2" s="277"/>
    </row>
    <row r="3" spans="1:13" ht="26.25" customHeight="1" x14ac:dyDescent="0.2">
      <c r="K3" s="272" t="s">
        <v>24</v>
      </c>
      <c r="L3" s="273"/>
      <c r="M3" s="273"/>
    </row>
    <row r="4" spans="1:13" x14ac:dyDescent="0.2">
      <c r="A4" s="1"/>
    </row>
    <row r="5" spans="1:13" ht="17.25" x14ac:dyDescent="0.25">
      <c r="A5" s="259" t="s">
        <v>252</v>
      </c>
      <c r="B5" s="273"/>
      <c r="C5" s="273"/>
      <c r="D5" s="273"/>
      <c r="E5" s="273"/>
      <c r="F5" s="273"/>
      <c r="G5" s="273"/>
      <c r="H5" s="273"/>
      <c r="I5" s="273"/>
      <c r="J5" s="273"/>
      <c r="K5" s="273"/>
      <c r="L5" s="273"/>
      <c r="M5" s="273"/>
    </row>
    <row r="6" spans="1:13" ht="17.25" x14ac:dyDescent="0.25">
      <c r="A6" s="259" t="s">
        <v>2</v>
      </c>
      <c r="B6" s="273"/>
      <c r="C6" s="273"/>
      <c r="D6" s="273"/>
      <c r="E6" s="273"/>
      <c r="F6" s="273"/>
      <c r="G6" s="273"/>
      <c r="H6" s="273"/>
      <c r="I6" s="273"/>
      <c r="J6" s="273"/>
      <c r="K6" s="273"/>
      <c r="L6" s="273"/>
      <c r="M6" s="273"/>
    </row>
    <row r="7" spans="1:13" ht="13.5" thickBot="1" x14ac:dyDescent="0.25">
      <c r="M7" s="2" t="s">
        <v>172</v>
      </c>
    </row>
    <row r="8" spans="1:13" ht="13.5" thickBot="1" x14ac:dyDescent="0.25">
      <c r="A8" s="281" t="s">
        <v>3</v>
      </c>
      <c r="B8" s="283" t="s">
        <v>44</v>
      </c>
      <c r="C8" s="285" t="s">
        <v>4</v>
      </c>
      <c r="D8" s="286"/>
      <c r="E8" s="287"/>
      <c r="F8" s="285" t="s">
        <v>5</v>
      </c>
      <c r="G8" s="286"/>
      <c r="H8" s="286"/>
      <c r="I8" s="286"/>
      <c r="J8" s="286"/>
      <c r="K8" s="286"/>
      <c r="L8" s="287"/>
      <c r="M8" s="278" t="s">
        <v>6</v>
      </c>
    </row>
    <row r="9" spans="1:13" ht="13.5" thickBot="1" x14ac:dyDescent="0.25">
      <c r="A9" s="284"/>
      <c r="B9" s="279"/>
      <c r="C9" s="281" t="s">
        <v>7</v>
      </c>
      <c r="D9" s="288" t="s">
        <v>8</v>
      </c>
      <c r="E9" s="289"/>
      <c r="F9" s="281" t="s">
        <v>45</v>
      </c>
      <c r="G9" s="281" t="s">
        <v>9</v>
      </c>
      <c r="H9" s="288" t="s">
        <v>8</v>
      </c>
      <c r="I9" s="289"/>
      <c r="J9" s="281" t="s">
        <v>10</v>
      </c>
      <c r="K9" s="288" t="s">
        <v>8</v>
      </c>
      <c r="L9" s="289"/>
      <c r="M9" s="279"/>
    </row>
    <row r="10" spans="1:13" ht="13.5" hidden="1" thickBot="1" x14ac:dyDescent="0.25">
      <c r="A10" s="284"/>
      <c r="B10" s="279"/>
      <c r="C10" s="284"/>
      <c r="D10" s="290"/>
      <c r="E10" s="291"/>
      <c r="F10" s="292"/>
      <c r="G10" s="284"/>
      <c r="H10" s="290"/>
      <c r="I10" s="291"/>
      <c r="J10" s="284"/>
      <c r="K10" s="290"/>
      <c r="L10" s="291"/>
      <c r="M10" s="279"/>
    </row>
    <row r="11" spans="1:13" ht="13.5" thickBot="1" x14ac:dyDescent="0.25">
      <c r="A11" s="284"/>
      <c r="B11" s="279"/>
      <c r="C11" s="284"/>
      <c r="D11" s="281" t="s">
        <v>11</v>
      </c>
      <c r="E11" s="281" t="s">
        <v>12</v>
      </c>
      <c r="F11" s="292"/>
      <c r="G11" s="284"/>
      <c r="H11" s="281" t="s">
        <v>11</v>
      </c>
      <c r="I11" s="281" t="s">
        <v>12</v>
      </c>
      <c r="J11" s="284"/>
      <c r="K11" s="281" t="s">
        <v>13</v>
      </c>
      <c r="L11" s="3" t="s">
        <v>14</v>
      </c>
      <c r="M11" s="279"/>
    </row>
    <row r="12" spans="1:13" ht="92.25" thickBot="1" x14ac:dyDescent="0.25">
      <c r="A12" s="282"/>
      <c r="B12" s="280"/>
      <c r="C12" s="282"/>
      <c r="D12" s="282"/>
      <c r="E12" s="282"/>
      <c r="F12" s="293"/>
      <c r="G12" s="282"/>
      <c r="H12" s="282"/>
      <c r="I12" s="282"/>
      <c r="J12" s="282"/>
      <c r="K12" s="282"/>
      <c r="L12" s="60" t="s">
        <v>15</v>
      </c>
      <c r="M12" s="280"/>
    </row>
    <row r="13" spans="1:13" ht="13.5" thickBot="1" x14ac:dyDescent="0.25">
      <c r="A13" s="26">
        <v>1</v>
      </c>
      <c r="B13" s="28">
        <v>2</v>
      </c>
      <c r="C13" s="29">
        <v>3</v>
      </c>
      <c r="D13" s="27">
        <v>4</v>
      </c>
      <c r="E13" s="28">
        <v>5</v>
      </c>
      <c r="F13" s="29">
        <v>6</v>
      </c>
      <c r="G13" s="27">
        <v>7</v>
      </c>
      <c r="H13" s="27">
        <v>8</v>
      </c>
      <c r="I13" s="27">
        <v>9</v>
      </c>
      <c r="J13" s="27">
        <v>10</v>
      </c>
      <c r="K13" s="27">
        <v>11</v>
      </c>
      <c r="L13" s="28">
        <v>12</v>
      </c>
      <c r="M13" s="29" t="s">
        <v>16</v>
      </c>
    </row>
    <row r="14" spans="1:13" ht="13.5" thickBot="1" x14ac:dyDescent="0.25">
      <c r="A14" s="159" t="s">
        <v>46</v>
      </c>
      <c r="B14" s="36" t="s">
        <v>17</v>
      </c>
      <c r="C14" s="135">
        <f>SUM(C15)</f>
        <v>13131258</v>
      </c>
      <c r="D14" s="136">
        <f t="shared" ref="D14:L14" si="0">SUM(D15)</f>
        <v>8345300</v>
      </c>
      <c r="E14" s="149">
        <f t="shared" si="0"/>
        <v>619500</v>
      </c>
      <c r="F14" s="135">
        <f>SUM(G14+J14)</f>
        <v>852776</v>
      </c>
      <c r="G14" s="136">
        <f t="shared" si="0"/>
        <v>0</v>
      </c>
      <c r="H14" s="150">
        <f t="shared" si="0"/>
        <v>0</v>
      </c>
      <c r="I14" s="150">
        <f t="shared" si="0"/>
        <v>0</v>
      </c>
      <c r="J14" s="150">
        <f t="shared" si="0"/>
        <v>852776</v>
      </c>
      <c r="K14" s="150">
        <f t="shared" si="0"/>
        <v>852776</v>
      </c>
      <c r="L14" s="149">
        <f t="shared" si="0"/>
        <v>0</v>
      </c>
      <c r="M14" s="135">
        <f>SUM(C14+F14)</f>
        <v>13984034</v>
      </c>
    </row>
    <row r="15" spans="1:13" ht="13.5" thickBot="1" x14ac:dyDescent="0.25">
      <c r="A15" s="16" t="s">
        <v>47</v>
      </c>
      <c r="B15" s="30" t="s">
        <v>18</v>
      </c>
      <c r="C15" s="151">
        <v>13131258</v>
      </c>
      <c r="D15" s="152">
        <v>8345300</v>
      </c>
      <c r="E15" s="153">
        <v>619500</v>
      </c>
      <c r="F15" s="135">
        <f t="shared" ref="F15:F80" si="1">SUM(G15+J15)</f>
        <v>852776</v>
      </c>
      <c r="G15" s="152"/>
      <c r="H15" s="154"/>
      <c r="I15" s="154"/>
      <c r="J15" s="245">
        <v>852776</v>
      </c>
      <c r="K15" s="245">
        <v>852776</v>
      </c>
      <c r="L15" s="154"/>
      <c r="M15" s="135">
        <f t="shared" ref="M15:M80" si="2">SUM(C15+F15)</f>
        <v>13984034</v>
      </c>
    </row>
    <row r="16" spans="1:13" ht="13.5" thickBot="1" x14ac:dyDescent="0.25">
      <c r="A16" s="159" t="s">
        <v>48</v>
      </c>
      <c r="B16" s="36" t="s">
        <v>19</v>
      </c>
      <c r="C16" s="135">
        <f>SUM(C27+C26+C25+C24+C23+C22+C20+C19+C18+C17)</f>
        <v>131891993</v>
      </c>
      <c r="D16" s="136">
        <f t="shared" ref="D16:L16" si="3">SUM(D27+D26+D25+D24+D23+D22+D20+D19+D18+D17)</f>
        <v>76040545</v>
      </c>
      <c r="E16" s="149">
        <f t="shared" si="3"/>
        <v>17983972</v>
      </c>
      <c r="F16" s="135">
        <f t="shared" si="1"/>
        <v>9934097</v>
      </c>
      <c r="G16" s="136">
        <f t="shared" si="3"/>
        <v>5975116</v>
      </c>
      <c r="H16" s="150">
        <f t="shared" si="3"/>
        <v>513844</v>
      </c>
      <c r="I16" s="150">
        <f t="shared" si="3"/>
        <v>283395</v>
      </c>
      <c r="J16" s="150">
        <f t="shared" si="3"/>
        <v>3958981</v>
      </c>
      <c r="K16" s="150">
        <f t="shared" si="3"/>
        <v>3953981</v>
      </c>
      <c r="L16" s="149">
        <f t="shared" si="3"/>
        <v>0</v>
      </c>
      <c r="M16" s="135">
        <f t="shared" si="2"/>
        <v>141826090</v>
      </c>
    </row>
    <row r="17" spans="1:13" ht="13.5" thickBot="1" x14ac:dyDescent="0.25">
      <c r="A17" s="13" t="s">
        <v>49</v>
      </c>
      <c r="B17" s="31" t="s">
        <v>20</v>
      </c>
      <c r="C17" s="118">
        <v>49011816</v>
      </c>
      <c r="D17" s="111">
        <v>27403671</v>
      </c>
      <c r="E17" s="115">
        <v>7837374</v>
      </c>
      <c r="F17" s="135">
        <f t="shared" si="1"/>
        <v>5674284</v>
      </c>
      <c r="G17" s="140">
        <v>4494190</v>
      </c>
      <c r="H17" s="141">
        <v>28440</v>
      </c>
      <c r="I17" s="141">
        <v>3155</v>
      </c>
      <c r="J17" s="114">
        <v>1180094</v>
      </c>
      <c r="K17" s="114">
        <v>1180094</v>
      </c>
      <c r="L17" s="115"/>
      <c r="M17" s="135">
        <f>SUM(C17+F17)</f>
        <v>54686100</v>
      </c>
    </row>
    <row r="18" spans="1:13" ht="23.25" thickBot="1" x14ac:dyDescent="0.25">
      <c r="A18" s="8" t="s">
        <v>25</v>
      </c>
      <c r="B18" s="32" t="s">
        <v>26</v>
      </c>
      <c r="C18" s="115">
        <v>70614601</v>
      </c>
      <c r="D18" s="111">
        <v>41554591</v>
      </c>
      <c r="E18" s="115">
        <v>8633198</v>
      </c>
      <c r="F18" s="135">
        <f t="shared" si="1"/>
        <v>3723757</v>
      </c>
      <c r="G18" s="113">
        <v>1190576</v>
      </c>
      <c r="H18" s="114">
        <v>443904</v>
      </c>
      <c r="I18" s="114">
        <v>261300</v>
      </c>
      <c r="J18" s="115">
        <v>2533181</v>
      </c>
      <c r="K18" s="115">
        <v>2533181</v>
      </c>
      <c r="L18" s="115"/>
      <c r="M18" s="135">
        <f t="shared" si="2"/>
        <v>74338358</v>
      </c>
    </row>
    <row r="19" spans="1:13" ht="13.5" thickBot="1" x14ac:dyDescent="0.25">
      <c r="A19" s="8" t="s">
        <v>27</v>
      </c>
      <c r="B19" s="32" t="s">
        <v>28</v>
      </c>
      <c r="C19" s="118">
        <v>1070990</v>
      </c>
      <c r="D19" s="111">
        <v>632179</v>
      </c>
      <c r="E19" s="115">
        <v>215700</v>
      </c>
      <c r="F19" s="135">
        <f t="shared" si="1"/>
        <v>20540</v>
      </c>
      <c r="G19" s="113">
        <v>20540</v>
      </c>
      <c r="H19" s="114"/>
      <c r="I19" s="114">
        <v>2710</v>
      </c>
      <c r="J19" s="114"/>
      <c r="K19" s="115"/>
      <c r="L19" s="115"/>
      <c r="M19" s="135">
        <f t="shared" si="2"/>
        <v>1091530</v>
      </c>
    </row>
    <row r="20" spans="1:13" ht="13.5" thickBot="1" x14ac:dyDescent="0.25">
      <c r="A20" s="8" t="s">
        <v>29</v>
      </c>
      <c r="B20" s="33" t="s">
        <v>30</v>
      </c>
      <c r="C20" s="144">
        <f>SUM(C21)</f>
        <v>668924</v>
      </c>
      <c r="D20" s="156"/>
      <c r="E20" s="157"/>
      <c r="F20" s="135">
        <f t="shared" si="1"/>
        <v>0</v>
      </c>
      <c r="G20" s="113"/>
      <c r="H20" s="114"/>
      <c r="I20" s="114"/>
      <c r="J20" s="114"/>
      <c r="K20" s="114"/>
      <c r="L20" s="145"/>
      <c r="M20" s="135">
        <f t="shared" si="2"/>
        <v>668924</v>
      </c>
    </row>
    <row r="21" spans="1:13" ht="33.75" thickBot="1" x14ac:dyDescent="0.25">
      <c r="A21" s="8"/>
      <c r="B21" s="34" t="s">
        <v>31</v>
      </c>
      <c r="C21" s="144">
        <v>668924</v>
      </c>
      <c r="D21" s="156"/>
      <c r="E21" s="157"/>
      <c r="F21" s="135">
        <f t="shared" si="1"/>
        <v>0</v>
      </c>
      <c r="G21" s="113"/>
      <c r="H21" s="114"/>
      <c r="I21" s="114"/>
      <c r="J21" s="114"/>
      <c r="K21" s="114"/>
      <c r="L21" s="145"/>
      <c r="M21" s="135">
        <f t="shared" si="2"/>
        <v>668924</v>
      </c>
    </row>
    <row r="22" spans="1:13" ht="13.5" thickBot="1" x14ac:dyDescent="0.25">
      <c r="A22" s="8" t="s">
        <v>32</v>
      </c>
      <c r="B22" s="32" t="s">
        <v>33</v>
      </c>
      <c r="C22" s="118">
        <v>6606069</v>
      </c>
      <c r="D22" s="111">
        <v>4116535</v>
      </c>
      <c r="E22" s="115">
        <v>875600</v>
      </c>
      <c r="F22" s="135">
        <f t="shared" si="1"/>
        <v>337610</v>
      </c>
      <c r="G22" s="113">
        <v>262610</v>
      </c>
      <c r="H22" s="114">
        <v>41500</v>
      </c>
      <c r="I22" s="114">
        <v>9430</v>
      </c>
      <c r="J22" s="115">
        <v>75000</v>
      </c>
      <c r="K22" s="115">
        <v>70000</v>
      </c>
      <c r="L22" s="115"/>
      <c r="M22" s="135">
        <f t="shared" si="2"/>
        <v>6943679</v>
      </c>
    </row>
    <row r="23" spans="1:13" ht="13.5" thickBot="1" x14ac:dyDescent="0.25">
      <c r="A23" s="8" t="s">
        <v>34</v>
      </c>
      <c r="B23" s="32" t="s">
        <v>35</v>
      </c>
      <c r="C23" s="118">
        <v>1278929</v>
      </c>
      <c r="D23" s="111">
        <v>677826</v>
      </c>
      <c r="E23" s="115">
        <v>247200</v>
      </c>
      <c r="F23" s="135">
        <f t="shared" si="1"/>
        <v>8820</v>
      </c>
      <c r="G23" s="113">
        <v>7200</v>
      </c>
      <c r="H23" s="114"/>
      <c r="I23" s="114">
        <v>6800</v>
      </c>
      <c r="J23" s="115">
        <v>1620</v>
      </c>
      <c r="K23" s="115">
        <v>1620</v>
      </c>
      <c r="L23" s="115"/>
      <c r="M23" s="135">
        <f t="shared" si="2"/>
        <v>1287749</v>
      </c>
    </row>
    <row r="24" spans="1:13" ht="23.25" thickBot="1" x14ac:dyDescent="0.25">
      <c r="A24" s="8" t="s">
        <v>36</v>
      </c>
      <c r="B24" s="32" t="s">
        <v>37</v>
      </c>
      <c r="C24" s="118">
        <v>1311794</v>
      </c>
      <c r="D24" s="111">
        <v>865719</v>
      </c>
      <c r="E24" s="115"/>
      <c r="F24" s="135">
        <f t="shared" si="1"/>
        <v>99086</v>
      </c>
      <c r="G24" s="111"/>
      <c r="H24" s="115"/>
      <c r="I24" s="115"/>
      <c r="J24" s="115">
        <v>99086</v>
      </c>
      <c r="K24" s="115">
        <v>99086</v>
      </c>
      <c r="L24" s="115"/>
      <c r="M24" s="135">
        <f t="shared" si="2"/>
        <v>1410880</v>
      </c>
    </row>
    <row r="25" spans="1:13" ht="13.5" thickBot="1" x14ac:dyDescent="0.25">
      <c r="A25" s="8" t="s">
        <v>38</v>
      </c>
      <c r="B25" s="32" t="s">
        <v>39</v>
      </c>
      <c r="C25" s="118">
        <v>178892</v>
      </c>
      <c r="D25" s="111">
        <v>129603</v>
      </c>
      <c r="E25" s="115"/>
      <c r="F25" s="135">
        <f t="shared" si="1"/>
        <v>0</v>
      </c>
      <c r="G25" s="111"/>
      <c r="H25" s="115"/>
      <c r="I25" s="115"/>
      <c r="J25" s="115"/>
      <c r="K25" s="115"/>
      <c r="L25" s="115"/>
      <c r="M25" s="135">
        <f t="shared" si="2"/>
        <v>178892</v>
      </c>
    </row>
    <row r="26" spans="1:13" ht="13.5" thickBot="1" x14ac:dyDescent="0.25">
      <c r="A26" s="8" t="s">
        <v>40</v>
      </c>
      <c r="B26" s="32" t="s">
        <v>41</v>
      </c>
      <c r="C26" s="118">
        <v>1077578</v>
      </c>
      <c r="D26" s="111">
        <v>660421</v>
      </c>
      <c r="E26" s="115">
        <v>174900</v>
      </c>
      <c r="F26" s="135">
        <f t="shared" si="1"/>
        <v>70000</v>
      </c>
      <c r="G26" s="111"/>
      <c r="H26" s="115"/>
      <c r="I26" s="115"/>
      <c r="J26" s="115">
        <v>70000</v>
      </c>
      <c r="K26" s="115">
        <v>70000</v>
      </c>
      <c r="L26" s="115"/>
      <c r="M26" s="135">
        <f t="shared" si="2"/>
        <v>1147578</v>
      </c>
    </row>
    <row r="27" spans="1:13" ht="23.25" thickBot="1" x14ac:dyDescent="0.25">
      <c r="A27" s="14" t="s">
        <v>42</v>
      </c>
      <c r="B27" s="35" t="s">
        <v>43</v>
      </c>
      <c r="C27" s="118">
        <v>72400</v>
      </c>
      <c r="D27" s="116"/>
      <c r="E27" s="117"/>
      <c r="F27" s="135">
        <f t="shared" si="1"/>
        <v>0</v>
      </c>
      <c r="G27" s="116"/>
      <c r="H27" s="117"/>
      <c r="I27" s="117"/>
      <c r="J27" s="117"/>
      <c r="K27" s="117"/>
      <c r="L27" s="148"/>
      <c r="M27" s="135">
        <f t="shared" si="2"/>
        <v>72400</v>
      </c>
    </row>
    <row r="28" spans="1:13" ht="13.5" thickBot="1" x14ac:dyDescent="0.25">
      <c r="A28" s="18" t="s">
        <v>50</v>
      </c>
      <c r="B28" s="36" t="s">
        <v>51</v>
      </c>
      <c r="C28" s="135">
        <f>SUM(C29:C39)</f>
        <v>99854429</v>
      </c>
      <c r="D28" s="136">
        <f t="shared" ref="D28:L28" si="4">SUM(D29:D39)</f>
        <v>61506200</v>
      </c>
      <c r="E28" s="149">
        <f t="shared" si="4"/>
        <v>8913110</v>
      </c>
      <c r="F28" s="135">
        <f t="shared" si="1"/>
        <v>7767681</v>
      </c>
      <c r="G28" s="136">
        <f t="shared" si="4"/>
        <v>2747500</v>
      </c>
      <c r="H28" s="150">
        <f t="shared" si="4"/>
        <v>1247700</v>
      </c>
      <c r="I28" s="150">
        <f t="shared" si="4"/>
        <v>243700</v>
      </c>
      <c r="J28" s="150">
        <f t="shared" si="4"/>
        <v>5020181</v>
      </c>
      <c r="K28" s="150">
        <f t="shared" si="4"/>
        <v>5020181</v>
      </c>
      <c r="L28" s="155">
        <f t="shared" si="4"/>
        <v>0</v>
      </c>
      <c r="M28" s="135">
        <f t="shared" si="2"/>
        <v>107622110</v>
      </c>
    </row>
    <row r="29" spans="1:13" ht="13.5" thickBot="1" x14ac:dyDescent="0.25">
      <c r="A29" s="15" t="s">
        <v>52</v>
      </c>
      <c r="B29" s="37" t="s">
        <v>53</v>
      </c>
      <c r="C29" s="142">
        <v>27056150</v>
      </c>
      <c r="D29" s="140">
        <v>16768600</v>
      </c>
      <c r="E29" s="143">
        <v>3016400</v>
      </c>
      <c r="F29" s="135">
        <f t="shared" si="1"/>
        <v>990920</v>
      </c>
      <c r="G29" s="140">
        <v>562500</v>
      </c>
      <c r="H29" s="141">
        <v>249600</v>
      </c>
      <c r="I29" s="141">
        <v>61500</v>
      </c>
      <c r="J29" s="141">
        <v>428420</v>
      </c>
      <c r="K29" s="141">
        <v>428420</v>
      </c>
      <c r="L29" s="143"/>
      <c r="M29" s="135">
        <f t="shared" si="2"/>
        <v>28047070</v>
      </c>
    </row>
    <row r="30" spans="1:13" ht="13.5" thickBot="1" x14ac:dyDescent="0.25">
      <c r="A30" s="15" t="s">
        <v>229</v>
      </c>
      <c r="B30" s="37" t="s">
        <v>228</v>
      </c>
      <c r="C30" s="142">
        <v>20089840</v>
      </c>
      <c r="D30" s="140">
        <v>12231500</v>
      </c>
      <c r="E30" s="143">
        <v>2106960</v>
      </c>
      <c r="F30" s="135">
        <f t="shared" si="1"/>
        <v>1716361</v>
      </c>
      <c r="G30" s="140">
        <v>118500</v>
      </c>
      <c r="H30" s="141">
        <v>1500</v>
      </c>
      <c r="I30" s="141">
        <v>12200</v>
      </c>
      <c r="J30" s="141">
        <v>1597861</v>
      </c>
      <c r="K30" s="141">
        <v>1597861</v>
      </c>
      <c r="L30" s="143"/>
      <c r="M30" s="135">
        <f t="shared" si="2"/>
        <v>21806201</v>
      </c>
    </row>
    <row r="31" spans="1:13" ht="13.5" thickBot="1" x14ac:dyDescent="0.25">
      <c r="A31" s="8" t="s">
        <v>54</v>
      </c>
      <c r="B31" s="38" t="s">
        <v>55</v>
      </c>
      <c r="C31" s="144">
        <v>12467911</v>
      </c>
      <c r="D31" s="113">
        <v>7569500</v>
      </c>
      <c r="E31" s="145">
        <v>1693300</v>
      </c>
      <c r="F31" s="135">
        <f t="shared" si="1"/>
        <v>608620</v>
      </c>
      <c r="G31" s="113">
        <v>46600</v>
      </c>
      <c r="H31" s="114">
        <v>300</v>
      </c>
      <c r="I31" s="114"/>
      <c r="J31" s="115">
        <v>562020</v>
      </c>
      <c r="K31" s="115">
        <v>562020</v>
      </c>
      <c r="L31" s="115"/>
      <c r="M31" s="135">
        <f t="shared" si="2"/>
        <v>13076531</v>
      </c>
    </row>
    <row r="32" spans="1:13" ht="13.5" thickBot="1" x14ac:dyDescent="0.25">
      <c r="A32" s="4" t="s">
        <v>56</v>
      </c>
      <c r="B32" s="38" t="s">
        <v>57</v>
      </c>
      <c r="C32" s="144">
        <v>10163772</v>
      </c>
      <c r="D32" s="113">
        <v>6496500</v>
      </c>
      <c r="E32" s="145">
        <v>139800</v>
      </c>
      <c r="F32" s="135">
        <f t="shared" si="1"/>
        <v>45100</v>
      </c>
      <c r="G32" s="113">
        <v>9000</v>
      </c>
      <c r="H32" s="114"/>
      <c r="I32" s="114">
        <v>1000</v>
      </c>
      <c r="J32" s="115">
        <v>36100</v>
      </c>
      <c r="K32" s="115">
        <v>36100</v>
      </c>
      <c r="L32" s="115"/>
      <c r="M32" s="135">
        <f t="shared" si="2"/>
        <v>10208872</v>
      </c>
    </row>
    <row r="33" spans="1:13" ht="23.25" thickBot="1" x14ac:dyDescent="0.25">
      <c r="A33" s="8" t="s">
        <v>58</v>
      </c>
      <c r="B33" s="38" t="s">
        <v>59</v>
      </c>
      <c r="C33" s="144">
        <v>23798250</v>
      </c>
      <c r="D33" s="113">
        <v>15658400</v>
      </c>
      <c r="E33" s="145">
        <v>1638250</v>
      </c>
      <c r="F33" s="135">
        <f t="shared" si="1"/>
        <v>2862080</v>
      </c>
      <c r="G33" s="113">
        <v>480000</v>
      </c>
      <c r="H33" s="114">
        <v>196300</v>
      </c>
      <c r="I33" s="114">
        <v>37600</v>
      </c>
      <c r="J33" s="115">
        <v>2382080</v>
      </c>
      <c r="K33" s="115">
        <v>2382080</v>
      </c>
      <c r="L33" s="115"/>
      <c r="M33" s="135">
        <f t="shared" si="2"/>
        <v>26660330</v>
      </c>
    </row>
    <row r="34" spans="1:13" ht="34.5" thickBot="1" x14ac:dyDescent="0.25">
      <c r="A34" s="8" t="s">
        <v>60</v>
      </c>
      <c r="B34" s="38" t="s">
        <v>61</v>
      </c>
      <c r="C34" s="144">
        <v>141256</v>
      </c>
      <c r="D34" s="113">
        <v>83700</v>
      </c>
      <c r="E34" s="145">
        <v>16500</v>
      </c>
      <c r="F34" s="135">
        <f>SUM(G34+J34)</f>
        <v>0</v>
      </c>
      <c r="G34" s="113"/>
      <c r="H34" s="114"/>
      <c r="I34" s="114"/>
      <c r="J34" s="115"/>
      <c r="K34" s="115"/>
      <c r="L34" s="145"/>
      <c r="M34" s="135">
        <f t="shared" si="2"/>
        <v>141256</v>
      </c>
    </row>
    <row r="35" spans="1:13" ht="13.5" thickBot="1" x14ac:dyDescent="0.25">
      <c r="A35" s="8" t="s">
        <v>62</v>
      </c>
      <c r="B35" s="38" t="s">
        <v>63</v>
      </c>
      <c r="C35" s="144">
        <v>2753630</v>
      </c>
      <c r="D35" s="113">
        <v>1745900</v>
      </c>
      <c r="E35" s="145">
        <v>213700</v>
      </c>
      <c r="F35" s="135">
        <f t="shared" si="1"/>
        <v>1533600</v>
      </c>
      <c r="G35" s="113">
        <v>1525900</v>
      </c>
      <c r="H35" s="114">
        <v>800000</v>
      </c>
      <c r="I35" s="114">
        <v>131400</v>
      </c>
      <c r="J35" s="115">
        <v>7700</v>
      </c>
      <c r="K35" s="115">
        <v>7700</v>
      </c>
      <c r="L35" s="115"/>
      <c r="M35" s="135">
        <f t="shared" si="2"/>
        <v>4287230</v>
      </c>
    </row>
    <row r="36" spans="1:13" ht="13.5" thickBot="1" x14ac:dyDescent="0.25">
      <c r="A36" s="8" t="s">
        <v>64</v>
      </c>
      <c r="B36" s="38" t="s">
        <v>65</v>
      </c>
      <c r="C36" s="144">
        <v>595850</v>
      </c>
      <c r="D36" s="113">
        <v>408100</v>
      </c>
      <c r="E36" s="145">
        <v>13100</v>
      </c>
      <c r="F36" s="135">
        <f t="shared" si="1"/>
        <v>6000</v>
      </c>
      <c r="G36" s="113"/>
      <c r="H36" s="114"/>
      <c r="I36" s="114"/>
      <c r="J36" s="115">
        <v>6000</v>
      </c>
      <c r="K36" s="115">
        <v>6000</v>
      </c>
      <c r="L36" s="115"/>
      <c r="M36" s="135">
        <f t="shared" si="2"/>
        <v>601850</v>
      </c>
    </row>
    <row r="37" spans="1:13" ht="13.5" thickBot="1" x14ac:dyDescent="0.25">
      <c r="A37" s="75" t="s">
        <v>66</v>
      </c>
      <c r="B37" s="74" t="s">
        <v>198</v>
      </c>
      <c r="C37" s="144">
        <v>2498270</v>
      </c>
      <c r="D37" s="113">
        <v>526600</v>
      </c>
      <c r="E37" s="145">
        <v>75100</v>
      </c>
      <c r="F37" s="135">
        <f t="shared" si="1"/>
        <v>5000</v>
      </c>
      <c r="G37" s="113">
        <v>5000</v>
      </c>
      <c r="H37" s="114"/>
      <c r="I37" s="114"/>
      <c r="J37" s="115"/>
      <c r="K37" s="115"/>
      <c r="L37" s="115"/>
      <c r="M37" s="135">
        <f t="shared" si="2"/>
        <v>2503270</v>
      </c>
    </row>
    <row r="38" spans="1:13" ht="23.25" thickBot="1" x14ac:dyDescent="0.25">
      <c r="A38" s="90" t="s">
        <v>67</v>
      </c>
      <c r="B38" s="91" t="s">
        <v>68</v>
      </c>
      <c r="C38" s="146">
        <v>24100</v>
      </c>
      <c r="D38" s="147">
        <v>17400</v>
      </c>
      <c r="E38" s="148"/>
      <c r="F38" s="135">
        <f>SUM(G38+J38)</f>
        <v>0</v>
      </c>
      <c r="G38" s="116"/>
      <c r="H38" s="117"/>
      <c r="I38" s="117"/>
      <c r="J38" s="117"/>
      <c r="K38" s="117"/>
      <c r="L38" s="117"/>
      <c r="M38" s="135">
        <f t="shared" si="2"/>
        <v>24100</v>
      </c>
    </row>
    <row r="39" spans="1:13" ht="13.5" thickBot="1" x14ac:dyDescent="0.25">
      <c r="A39" s="90" t="s">
        <v>267</v>
      </c>
      <c r="B39" s="91" t="s">
        <v>268</v>
      </c>
      <c r="C39" s="146">
        <v>265400</v>
      </c>
      <c r="D39" s="147"/>
      <c r="E39" s="148"/>
      <c r="F39" s="135">
        <f t="shared" si="1"/>
        <v>0</v>
      </c>
      <c r="G39" s="116"/>
      <c r="H39" s="117"/>
      <c r="I39" s="117"/>
      <c r="J39" s="117"/>
      <c r="K39" s="117"/>
      <c r="L39" s="117"/>
      <c r="M39" s="135">
        <f t="shared" si="2"/>
        <v>265400</v>
      </c>
    </row>
    <row r="40" spans="1:13" ht="13.5" thickBot="1" x14ac:dyDescent="0.25">
      <c r="A40" s="18" t="s">
        <v>69</v>
      </c>
      <c r="B40" s="36" t="s">
        <v>224</v>
      </c>
      <c r="C40" s="135">
        <f>SUM(C43+C45+C47+C49+C51+C53+C55+C57+C59+C61+C63+C65+C67+C69+C71+C73+C75+C77+C79+C81+C83+C85+C86+C88+C89+C90+C91+C92+C93+C94+C95+C96+C97+C99+C41+C98)</f>
        <v>120832220</v>
      </c>
      <c r="D40" s="135">
        <f t="shared" ref="D40:L40" si="5">SUM(D43+D45+D47+D49+D51+D53+D55+D57+D59+D61+D63+D65+D67+D69+D71+D73+D75+D77+D79+D81+D83+D85+D86+D88+D89+D90+D91+D92+D93+D94+D95+D96+D97+D99+D41+D98)</f>
        <v>2802050</v>
      </c>
      <c r="E40" s="135">
        <f t="shared" si="5"/>
        <v>437751</v>
      </c>
      <c r="F40" s="135">
        <f t="shared" si="5"/>
        <v>1257539</v>
      </c>
      <c r="G40" s="135">
        <f t="shared" si="5"/>
        <v>50000</v>
      </c>
      <c r="H40" s="135">
        <f t="shared" si="5"/>
        <v>0</v>
      </c>
      <c r="I40" s="135">
        <f t="shared" si="5"/>
        <v>10000</v>
      </c>
      <c r="J40" s="135">
        <f t="shared" si="5"/>
        <v>1207539</v>
      </c>
      <c r="K40" s="135">
        <f t="shared" si="5"/>
        <v>1207539</v>
      </c>
      <c r="L40" s="135">
        <f t="shared" si="5"/>
        <v>358000</v>
      </c>
      <c r="M40" s="135">
        <f t="shared" si="2"/>
        <v>122089759</v>
      </c>
    </row>
    <row r="41" spans="1:13" ht="124.5" thickBot="1" x14ac:dyDescent="0.25">
      <c r="A41" s="17" t="s">
        <v>70</v>
      </c>
      <c r="B41" s="40" t="s">
        <v>71</v>
      </c>
      <c r="C41" s="121">
        <f>SUM(C42)</f>
        <v>15918818</v>
      </c>
      <c r="D41" s="111">
        <f>SUM(D42)</f>
        <v>0</v>
      </c>
      <c r="E41" s="115">
        <f>SUM(E42)</f>
        <v>0</v>
      </c>
      <c r="F41" s="135">
        <f t="shared" si="1"/>
        <v>0</v>
      </c>
      <c r="G41" s="140"/>
      <c r="H41" s="141"/>
      <c r="I41" s="141"/>
      <c r="J41" s="141"/>
      <c r="K41" s="141"/>
      <c r="L41" s="143"/>
      <c r="M41" s="135">
        <f t="shared" si="2"/>
        <v>15918818</v>
      </c>
    </row>
    <row r="42" spans="1:13" ht="57" thickBot="1" x14ac:dyDescent="0.25">
      <c r="A42" s="5"/>
      <c r="B42" s="33" t="s">
        <v>214</v>
      </c>
      <c r="C42" s="118">
        <v>15918818</v>
      </c>
      <c r="D42" s="111"/>
      <c r="E42" s="115"/>
      <c r="F42" s="135">
        <f t="shared" si="1"/>
        <v>0</v>
      </c>
      <c r="G42" s="113"/>
      <c r="H42" s="114"/>
      <c r="I42" s="114"/>
      <c r="J42" s="114"/>
      <c r="K42" s="114"/>
      <c r="L42" s="145"/>
      <c r="M42" s="135">
        <f t="shared" si="2"/>
        <v>15918818</v>
      </c>
    </row>
    <row r="43" spans="1:13" ht="102" thickBot="1" x14ac:dyDescent="0.25">
      <c r="A43" s="5" t="s">
        <v>73</v>
      </c>
      <c r="B43" s="41" t="s">
        <v>74</v>
      </c>
      <c r="C43" s="168">
        <f>SUM(C44)</f>
        <v>133676</v>
      </c>
      <c r="D43" s="111">
        <f>SUM(D44)</f>
        <v>0</v>
      </c>
      <c r="E43" s="115">
        <f>SUM(E44)</f>
        <v>0</v>
      </c>
      <c r="F43" s="135">
        <f t="shared" si="1"/>
        <v>0</v>
      </c>
      <c r="G43" s="113"/>
      <c r="H43" s="114"/>
      <c r="I43" s="114"/>
      <c r="J43" s="114"/>
      <c r="K43" s="114"/>
      <c r="L43" s="145"/>
      <c r="M43" s="135">
        <f t="shared" si="2"/>
        <v>133676</v>
      </c>
    </row>
    <row r="44" spans="1:13" ht="34.5" thickBot="1" x14ac:dyDescent="0.25">
      <c r="A44" s="5"/>
      <c r="B44" s="33" t="s">
        <v>215</v>
      </c>
      <c r="C44" s="121">
        <v>133676</v>
      </c>
      <c r="D44" s="111"/>
      <c r="E44" s="115"/>
      <c r="F44" s="135">
        <f t="shared" si="1"/>
        <v>0</v>
      </c>
      <c r="G44" s="113"/>
      <c r="H44" s="114"/>
      <c r="I44" s="114"/>
      <c r="J44" s="114"/>
      <c r="K44" s="114"/>
      <c r="L44" s="145"/>
      <c r="M44" s="135">
        <f t="shared" si="2"/>
        <v>133676</v>
      </c>
    </row>
    <row r="45" spans="1:13" ht="113.25" customHeight="1" thickBot="1" x14ac:dyDescent="0.25">
      <c r="A45" s="5" t="s">
        <v>76</v>
      </c>
      <c r="B45" s="42" t="s">
        <v>77</v>
      </c>
      <c r="C45" s="111">
        <f>SUM(C46)</f>
        <v>598450</v>
      </c>
      <c r="D45" s="111">
        <f>SUM(D46)</f>
        <v>0</v>
      </c>
      <c r="E45" s="115">
        <f>SUM(E46)</f>
        <v>0</v>
      </c>
      <c r="F45" s="135">
        <f t="shared" si="1"/>
        <v>332000</v>
      </c>
      <c r="G45" s="121">
        <f>SUM(G46)</f>
        <v>0</v>
      </c>
      <c r="H45" s="121">
        <f>SUM(H46)</f>
        <v>0</v>
      </c>
      <c r="I45" s="121">
        <f>SUM(I46)</f>
        <v>0</v>
      </c>
      <c r="J45" s="122">
        <v>332000</v>
      </c>
      <c r="K45" s="122">
        <f>K46</f>
        <v>332000</v>
      </c>
      <c r="L45" s="122">
        <f>L46</f>
        <v>332000</v>
      </c>
      <c r="M45" s="135">
        <f t="shared" si="2"/>
        <v>930450</v>
      </c>
    </row>
    <row r="46" spans="1:13" ht="141.75" customHeight="1" thickBot="1" x14ac:dyDescent="0.25">
      <c r="A46" s="5"/>
      <c r="B46" s="33" t="s">
        <v>259</v>
      </c>
      <c r="C46" s="121">
        <v>598450</v>
      </c>
      <c r="D46" s="111"/>
      <c r="E46" s="115"/>
      <c r="F46" s="135">
        <f t="shared" si="1"/>
        <v>332000</v>
      </c>
      <c r="G46" s="111"/>
      <c r="H46" s="115"/>
      <c r="I46" s="115"/>
      <c r="J46" s="121">
        <v>332000</v>
      </c>
      <c r="K46" s="121">
        <v>332000</v>
      </c>
      <c r="L46" s="121">
        <v>332000</v>
      </c>
      <c r="M46" s="135">
        <f t="shared" si="2"/>
        <v>930450</v>
      </c>
    </row>
    <row r="47" spans="1:13" ht="209.25" customHeight="1" thickBot="1" x14ac:dyDescent="0.25">
      <c r="A47" s="5" t="s">
        <v>78</v>
      </c>
      <c r="B47" s="161" t="s">
        <v>225</v>
      </c>
      <c r="C47" s="121">
        <f>SUM(C48)</f>
        <v>1643900</v>
      </c>
      <c r="D47" s="111">
        <f>SUM(D48)</f>
        <v>0</v>
      </c>
      <c r="E47" s="115">
        <f>SUM(E48)</f>
        <v>0</v>
      </c>
      <c r="F47" s="135">
        <f t="shared" si="1"/>
        <v>0</v>
      </c>
      <c r="G47" s="138"/>
      <c r="H47" s="139"/>
      <c r="I47" s="139"/>
      <c r="J47" s="139"/>
      <c r="K47" s="139"/>
      <c r="L47" s="158"/>
      <c r="M47" s="135">
        <f t="shared" si="2"/>
        <v>1643900</v>
      </c>
    </row>
    <row r="48" spans="1:13" ht="57" customHeight="1" thickBot="1" x14ac:dyDescent="0.25">
      <c r="A48" s="5"/>
      <c r="B48" s="33" t="s">
        <v>72</v>
      </c>
      <c r="C48" s="118">
        <v>1643900</v>
      </c>
      <c r="D48" s="111"/>
      <c r="E48" s="115"/>
      <c r="F48" s="135">
        <f t="shared" si="1"/>
        <v>0</v>
      </c>
      <c r="G48" s="138"/>
      <c r="H48" s="139"/>
      <c r="I48" s="139"/>
      <c r="J48" s="139"/>
      <c r="K48" s="139"/>
      <c r="L48" s="158"/>
      <c r="M48" s="135">
        <f t="shared" si="2"/>
        <v>1643900</v>
      </c>
    </row>
    <row r="49" spans="1:13" ht="206.25" customHeight="1" thickBot="1" x14ac:dyDescent="0.25">
      <c r="A49" s="5" t="s">
        <v>80</v>
      </c>
      <c r="B49" s="41" t="s">
        <v>226</v>
      </c>
      <c r="C49" s="121">
        <f>SUM(C50)</f>
        <v>3325</v>
      </c>
      <c r="D49" s="111">
        <f>SUM(D50)</f>
        <v>0</v>
      </c>
      <c r="E49" s="115">
        <f>SUM(E50)</f>
        <v>0</v>
      </c>
      <c r="F49" s="135">
        <f t="shared" si="1"/>
        <v>0</v>
      </c>
      <c r="G49" s="113"/>
      <c r="H49" s="114"/>
      <c r="I49" s="114"/>
      <c r="J49" s="114"/>
      <c r="K49" s="114"/>
      <c r="L49" s="145"/>
      <c r="M49" s="135">
        <f t="shared" si="2"/>
        <v>3325</v>
      </c>
    </row>
    <row r="50" spans="1:13" ht="34.5" thickBot="1" x14ac:dyDescent="0.25">
      <c r="A50" s="5"/>
      <c r="B50" s="33" t="s">
        <v>215</v>
      </c>
      <c r="C50" s="118">
        <v>3325</v>
      </c>
      <c r="D50" s="111"/>
      <c r="E50" s="115"/>
      <c r="F50" s="135">
        <f t="shared" si="1"/>
        <v>0</v>
      </c>
      <c r="G50" s="113"/>
      <c r="H50" s="114"/>
      <c r="I50" s="114"/>
      <c r="J50" s="114"/>
      <c r="K50" s="114"/>
      <c r="L50" s="145"/>
      <c r="M50" s="135">
        <f t="shared" si="2"/>
        <v>3325</v>
      </c>
    </row>
    <row r="51" spans="1:13" ht="45.75" thickBot="1" x14ac:dyDescent="0.25">
      <c r="A51" s="5" t="s">
        <v>81</v>
      </c>
      <c r="B51" s="38" t="s">
        <v>82</v>
      </c>
      <c r="C51" s="121">
        <f>SUM(C52)</f>
        <v>446118</v>
      </c>
      <c r="D51" s="111">
        <f>SUM(D52)</f>
        <v>0</v>
      </c>
      <c r="E51" s="115">
        <f>SUM(E52)</f>
        <v>0</v>
      </c>
      <c r="F51" s="135">
        <f t="shared" si="1"/>
        <v>0</v>
      </c>
      <c r="G51" s="113"/>
      <c r="H51" s="114"/>
      <c r="I51" s="114"/>
      <c r="J51" s="114"/>
      <c r="K51" s="114"/>
      <c r="L51" s="145"/>
      <c r="M51" s="135">
        <f t="shared" si="2"/>
        <v>446118</v>
      </c>
    </row>
    <row r="52" spans="1:13" ht="57" thickBot="1" x14ac:dyDescent="0.25">
      <c r="A52" s="5"/>
      <c r="B52" s="33" t="s">
        <v>214</v>
      </c>
      <c r="C52" s="118">
        <v>446118</v>
      </c>
      <c r="D52" s="111"/>
      <c r="E52" s="115"/>
      <c r="F52" s="135">
        <f t="shared" si="1"/>
        <v>0</v>
      </c>
      <c r="G52" s="113"/>
      <c r="H52" s="114"/>
      <c r="I52" s="114"/>
      <c r="J52" s="114"/>
      <c r="K52" s="114"/>
      <c r="L52" s="145"/>
      <c r="M52" s="135">
        <f t="shared" si="2"/>
        <v>446118</v>
      </c>
    </row>
    <row r="53" spans="1:13" ht="45.75" thickBot="1" x14ac:dyDescent="0.25">
      <c r="A53" s="5" t="s">
        <v>83</v>
      </c>
      <c r="B53" s="38" t="s">
        <v>84</v>
      </c>
      <c r="C53" s="121">
        <f>SUM(C54)</f>
        <v>4138</v>
      </c>
      <c r="D53" s="111">
        <f>SUM(D54)</f>
        <v>0</v>
      </c>
      <c r="E53" s="115">
        <f>SUM(E54)</f>
        <v>0</v>
      </c>
      <c r="F53" s="135">
        <f t="shared" si="1"/>
        <v>0</v>
      </c>
      <c r="G53" s="113"/>
      <c r="H53" s="114"/>
      <c r="I53" s="114"/>
      <c r="J53" s="114"/>
      <c r="K53" s="114"/>
      <c r="L53" s="145"/>
      <c r="M53" s="135">
        <f t="shared" si="2"/>
        <v>4138</v>
      </c>
    </row>
    <row r="54" spans="1:13" ht="34.5" thickBot="1" x14ac:dyDescent="0.25">
      <c r="A54" s="5"/>
      <c r="B54" s="33" t="s">
        <v>215</v>
      </c>
      <c r="C54" s="118">
        <v>4138</v>
      </c>
      <c r="D54" s="111"/>
      <c r="E54" s="115"/>
      <c r="F54" s="135">
        <f t="shared" si="1"/>
        <v>0</v>
      </c>
      <c r="G54" s="113"/>
      <c r="H54" s="114"/>
      <c r="I54" s="114"/>
      <c r="J54" s="114"/>
      <c r="K54" s="114"/>
      <c r="L54" s="145"/>
      <c r="M54" s="135">
        <f t="shared" si="2"/>
        <v>4138</v>
      </c>
    </row>
    <row r="55" spans="1:13" ht="45.75" thickBot="1" x14ac:dyDescent="0.25">
      <c r="A55" s="5" t="s">
        <v>85</v>
      </c>
      <c r="B55" s="38" t="s">
        <v>86</v>
      </c>
      <c r="C55" s="121">
        <f>SUM(C56)</f>
        <v>15577</v>
      </c>
      <c r="D55" s="111">
        <f>SUM(D56)</f>
        <v>0</v>
      </c>
      <c r="E55" s="115">
        <f>SUM(E56)</f>
        <v>0</v>
      </c>
      <c r="F55" s="135">
        <f t="shared" si="1"/>
        <v>0</v>
      </c>
      <c r="G55" s="113"/>
      <c r="H55" s="114"/>
      <c r="I55" s="114"/>
      <c r="J55" s="114"/>
      <c r="K55" s="114"/>
      <c r="L55" s="145"/>
      <c r="M55" s="135">
        <f t="shared" si="2"/>
        <v>15577</v>
      </c>
    </row>
    <row r="56" spans="1:13" ht="139.5" customHeight="1" thickBot="1" x14ac:dyDescent="0.25">
      <c r="A56" s="5"/>
      <c r="B56" s="33" t="s">
        <v>259</v>
      </c>
      <c r="C56" s="118">
        <v>15577</v>
      </c>
      <c r="D56" s="111"/>
      <c r="E56" s="115"/>
      <c r="F56" s="135">
        <f t="shared" si="1"/>
        <v>0</v>
      </c>
      <c r="G56" s="111"/>
      <c r="H56" s="115"/>
      <c r="I56" s="115"/>
      <c r="J56" s="115"/>
      <c r="K56" s="115"/>
      <c r="L56" s="112"/>
      <c r="M56" s="135">
        <f t="shared" si="2"/>
        <v>15577</v>
      </c>
    </row>
    <row r="57" spans="1:13" ht="103.5" customHeight="1" thickBot="1" x14ac:dyDescent="0.25">
      <c r="A57" s="5" t="s">
        <v>87</v>
      </c>
      <c r="B57" s="38" t="s">
        <v>88</v>
      </c>
      <c r="C57" s="121">
        <f>SUM(C58)</f>
        <v>2500</v>
      </c>
      <c r="D57" s="111">
        <f>SUM(D58)</f>
        <v>0</v>
      </c>
      <c r="E57" s="115">
        <f>SUM(E58)</f>
        <v>0</v>
      </c>
      <c r="F57" s="135">
        <f t="shared" si="1"/>
        <v>0</v>
      </c>
      <c r="G57" s="111"/>
      <c r="H57" s="115"/>
      <c r="I57" s="115"/>
      <c r="J57" s="115"/>
      <c r="K57" s="115"/>
      <c r="L57" s="112"/>
      <c r="M57" s="135">
        <f t="shared" si="2"/>
        <v>2500</v>
      </c>
    </row>
    <row r="58" spans="1:13" ht="57" customHeight="1" thickBot="1" x14ac:dyDescent="0.25">
      <c r="A58" s="5"/>
      <c r="B58" s="33" t="s">
        <v>214</v>
      </c>
      <c r="C58" s="118">
        <v>2500</v>
      </c>
      <c r="D58" s="111"/>
      <c r="E58" s="115"/>
      <c r="F58" s="135">
        <f t="shared" si="1"/>
        <v>0</v>
      </c>
      <c r="G58" s="111"/>
      <c r="H58" s="115"/>
      <c r="I58" s="115"/>
      <c r="J58" s="115"/>
      <c r="K58" s="115"/>
      <c r="L58" s="112"/>
      <c r="M58" s="135">
        <f t="shared" si="2"/>
        <v>2500</v>
      </c>
    </row>
    <row r="59" spans="1:13" ht="13.5" thickBot="1" x14ac:dyDescent="0.25">
      <c r="A59" s="5" t="s">
        <v>89</v>
      </c>
      <c r="B59" s="38" t="s">
        <v>90</v>
      </c>
      <c r="C59" s="121">
        <f>C60</f>
        <v>946764</v>
      </c>
      <c r="D59" s="111">
        <f>SUM(D60)</f>
        <v>0</v>
      </c>
      <c r="E59" s="115">
        <f>SUM(E60)</f>
        <v>0</v>
      </c>
      <c r="F59" s="135">
        <f t="shared" si="1"/>
        <v>0</v>
      </c>
      <c r="G59" s="111"/>
      <c r="H59" s="115"/>
      <c r="I59" s="115"/>
      <c r="J59" s="115"/>
      <c r="K59" s="115"/>
      <c r="L59" s="112"/>
      <c r="M59" s="135">
        <f t="shared" si="2"/>
        <v>946764</v>
      </c>
    </row>
    <row r="60" spans="1:13" ht="147" thickBot="1" x14ac:dyDescent="0.25">
      <c r="A60" s="5"/>
      <c r="B60" s="33" t="s">
        <v>259</v>
      </c>
      <c r="C60" s="131">
        <v>946764</v>
      </c>
      <c r="D60" s="111"/>
      <c r="E60" s="115"/>
      <c r="F60" s="135">
        <f t="shared" si="1"/>
        <v>0</v>
      </c>
      <c r="G60" s="111"/>
      <c r="H60" s="115"/>
      <c r="I60" s="115"/>
      <c r="J60" s="115"/>
      <c r="K60" s="115"/>
      <c r="L60" s="112"/>
      <c r="M60" s="135">
        <f t="shared" si="2"/>
        <v>946764</v>
      </c>
    </row>
    <row r="61" spans="1:13" ht="13.5" thickBot="1" x14ac:dyDescent="0.25">
      <c r="A61" s="5" t="s">
        <v>91</v>
      </c>
      <c r="B61" s="33" t="s">
        <v>92</v>
      </c>
      <c r="C61" s="121">
        <f>SUM(C62)</f>
        <v>482243</v>
      </c>
      <c r="D61" s="111">
        <f>SUM(D62)</f>
        <v>0</v>
      </c>
      <c r="E61" s="115">
        <f>SUM(E62)</f>
        <v>0</v>
      </c>
      <c r="F61" s="135">
        <f t="shared" si="1"/>
        <v>0</v>
      </c>
      <c r="G61" s="111"/>
      <c r="H61" s="115"/>
      <c r="I61" s="115"/>
      <c r="J61" s="115"/>
      <c r="K61" s="115"/>
      <c r="L61" s="112"/>
      <c r="M61" s="135">
        <f t="shared" si="2"/>
        <v>482243</v>
      </c>
    </row>
    <row r="62" spans="1:13" ht="57" thickBot="1" x14ac:dyDescent="0.25">
      <c r="A62" s="5"/>
      <c r="B62" s="33" t="s">
        <v>214</v>
      </c>
      <c r="C62" s="118">
        <v>482243</v>
      </c>
      <c r="D62" s="111"/>
      <c r="E62" s="115"/>
      <c r="F62" s="135">
        <f t="shared" si="1"/>
        <v>0</v>
      </c>
      <c r="G62" s="111"/>
      <c r="H62" s="115"/>
      <c r="I62" s="115"/>
      <c r="J62" s="115"/>
      <c r="K62" s="115"/>
      <c r="L62" s="112"/>
      <c r="M62" s="135">
        <f t="shared" si="2"/>
        <v>482243</v>
      </c>
    </row>
    <row r="63" spans="1:13" ht="23.25" thickBot="1" x14ac:dyDescent="0.25">
      <c r="A63" s="5" t="s">
        <v>93</v>
      </c>
      <c r="B63" s="33" t="s">
        <v>227</v>
      </c>
      <c r="C63" s="121">
        <f>SUM(C64)</f>
        <v>10835</v>
      </c>
      <c r="D63" s="111">
        <f>SUM(D64)</f>
        <v>0</v>
      </c>
      <c r="E63" s="115">
        <f>SUM(E64)</f>
        <v>0</v>
      </c>
      <c r="F63" s="135">
        <f t="shared" si="1"/>
        <v>0</v>
      </c>
      <c r="G63" s="111"/>
      <c r="H63" s="115"/>
      <c r="I63" s="115"/>
      <c r="J63" s="115"/>
      <c r="K63" s="115"/>
      <c r="L63" s="112"/>
      <c r="M63" s="135">
        <f t="shared" si="2"/>
        <v>10835</v>
      </c>
    </row>
    <row r="64" spans="1:13" ht="34.5" thickBot="1" x14ac:dyDescent="0.25">
      <c r="A64" s="5"/>
      <c r="B64" s="33" t="s">
        <v>215</v>
      </c>
      <c r="C64" s="118">
        <v>10835</v>
      </c>
      <c r="D64" s="111"/>
      <c r="E64" s="115"/>
      <c r="F64" s="135">
        <f t="shared" si="1"/>
        <v>0</v>
      </c>
      <c r="G64" s="111"/>
      <c r="H64" s="115"/>
      <c r="I64" s="115"/>
      <c r="J64" s="115"/>
      <c r="K64" s="115"/>
      <c r="L64" s="112"/>
      <c r="M64" s="135">
        <f t="shared" si="2"/>
        <v>10835</v>
      </c>
    </row>
    <row r="65" spans="1:13" ht="13.5" thickBot="1" x14ac:dyDescent="0.25">
      <c r="A65" s="8" t="s">
        <v>95</v>
      </c>
      <c r="B65" s="33" t="s">
        <v>96</v>
      </c>
      <c r="C65" s="121">
        <f>SUM(C66)</f>
        <v>1159965</v>
      </c>
      <c r="D65" s="111">
        <f>SUM(D66)</f>
        <v>0</v>
      </c>
      <c r="E65" s="115">
        <f>SUM(E66)</f>
        <v>0</v>
      </c>
      <c r="F65" s="135">
        <f t="shared" si="1"/>
        <v>0</v>
      </c>
      <c r="G65" s="111"/>
      <c r="H65" s="115"/>
      <c r="I65" s="115"/>
      <c r="J65" s="115"/>
      <c r="K65" s="115"/>
      <c r="L65" s="112"/>
      <c r="M65" s="135">
        <f t="shared" si="2"/>
        <v>1159965</v>
      </c>
    </row>
    <row r="66" spans="1:13" ht="45.75" thickBot="1" x14ac:dyDescent="0.25">
      <c r="A66" s="8"/>
      <c r="B66" s="33" t="s">
        <v>216</v>
      </c>
      <c r="C66" s="118">
        <v>1159965</v>
      </c>
      <c r="D66" s="111"/>
      <c r="E66" s="115"/>
      <c r="F66" s="135">
        <f t="shared" si="1"/>
        <v>0</v>
      </c>
      <c r="G66" s="111"/>
      <c r="H66" s="115"/>
      <c r="I66" s="115"/>
      <c r="J66" s="115"/>
      <c r="K66" s="115"/>
      <c r="L66" s="112"/>
      <c r="M66" s="135">
        <f t="shared" si="2"/>
        <v>1159965</v>
      </c>
    </row>
    <row r="67" spans="1:13" ht="13.5" thickBot="1" x14ac:dyDescent="0.25">
      <c r="A67" s="8" t="s">
        <v>99</v>
      </c>
      <c r="B67" s="38" t="s">
        <v>100</v>
      </c>
      <c r="C67" s="121">
        <f>SUM(C68)</f>
        <v>20500000</v>
      </c>
      <c r="D67" s="111">
        <f>SUM(D68)</f>
        <v>0</v>
      </c>
      <c r="E67" s="115">
        <f>SUM(E68)</f>
        <v>0</v>
      </c>
      <c r="F67" s="135">
        <f t="shared" si="1"/>
        <v>0</v>
      </c>
      <c r="G67" s="111"/>
      <c r="H67" s="115"/>
      <c r="I67" s="115"/>
      <c r="J67" s="115"/>
      <c r="K67" s="115"/>
      <c r="L67" s="112"/>
      <c r="M67" s="135">
        <f t="shared" si="2"/>
        <v>20500000</v>
      </c>
    </row>
    <row r="68" spans="1:13" ht="45.75" thickBot="1" x14ac:dyDescent="0.25">
      <c r="A68" s="8"/>
      <c r="B68" s="33" t="s">
        <v>216</v>
      </c>
      <c r="C68" s="118">
        <v>20500000</v>
      </c>
      <c r="D68" s="111"/>
      <c r="E68" s="115"/>
      <c r="F68" s="135">
        <f t="shared" si="1"/>
        <v>0</v>
      </c>
      <c r="G68" s="111"/>
      <c r="H68" s="115"/>
      <c r="I68" s="115"/>
      <c r="J68" s="115"/>
      <c r="K68" s="115"/>
      <c r="L68" s="112"/>
      <c r="M68" s="135">
        <f t="shared" si="2"/>
        <v>20500000</v>
      </c>
    </row>
    <row r="69" spans="1:13" ht="13.5" thickBot="1" x14ac:dyDescent="0.25">
      <c r="A69" s="8" t="s">
        <v>97</v>
      </c>
      <c r="B69" s="38" t="s">
        <v>98</v>
      </c>
      <c r="C69" s="121">
        <f>SUM(C70)</f>
        <v>43763000</v>
      </c>
      <c r="D69" s="111">
        <f>SUM(D70)</f>
        <v>0</v>
      </c>
      <c r="E69" s="115">
        <f>SUM(E70)</f>
        <v>0</v>
      </c>
      <c r="F69" s="135">
        <f t="shared" si="1"/>
        <v>0</v>
      </c>
      <c r="G69" s="111"/>
      <c r="H69" s="115"/>
      <c r="I69" s="115"/>
      <c r="J69" s="115"/>
      <c r="K69" s="115"/>
      <c r="L69" s="112"/>
      <c r="M69" s="135">
        <f t="shared" si="2"/>
        <v>43763000</v>
      </c>
    </row>
    <row r="70" spans="1:13" ht="45.75" thickBot="1" x14ac:dyDescent="0.25">
      <c r="A70" s="9"/>
      <c r="B70" s="33" t="s">
        <v>216</v>
      </c>
      <c r="C70" s="118">
        <v>43763000</v>
      </c>
      <c r="D70" s="111"/>
      <c r="E70" s="115"/>
      <c r="F70" s="135">
        <f t="shared" si="1"/>
        <v>0</v>
      </c>
      <c r="G70" s="111"/>
      <c r="H70" s="115"/>
      <c r="I70" s="115"/>
      <c r="J70" s="115"/>
      <c r="K70" s="115"/>
      <c r="L70" s="112"/>
      <c r="M70" s="135">
        <f t="shared" si="2"/>
        <v>43763000</v>
      </c>
    </row>
    <row r="71" spans="1:13" ht="13.5" thickBot="1" x14ac:dyDescent="0.25">
      <c r="A71" s="8" t="s">
        <v>101</v>
      </c>
      <c r="B71" s="42" t="s">
        <v>102</v>
      </c>
      <c r="C71" s="121">
        <f>SUM(C72)</f>
        <v>4296423</v>
      </c>
      <c r="D71" s="111">
        <f>SUM(D72)</f>
        <v>0</v>
      </c>
      <c r="E71" s="115">
        <f>SUM(E72)</f>
        <v>0</v>
      </c>
      <c r="F71" s="135">
        <f t="shared" si="1"/>
        <v>0</v>
      </c>
      <c r="G71" s="111"/>
      <c r="H71" s="115"/>
      <c r="I71" s="115"/>
      <c r="J71" s="115"/>
      <c r="K71" s="115"/>
      <c r="L71" s="112"/>
      <c r="M71" s="135">
        <f t="shared" si="2"/>
        <v>4296423</v>
      </c>
    </row>
    <row r="72" spans="1:13" ht="45.75" thickBot="1" x14ac:dyDescent="0.25">
      <c r="A72" s="8"/>
      <c r="B72" s="33" t="s">
        <v>216</v>
      </c>
      <c r="C72" s="118">
        <v>4296423</v>
      </c>
      <c r="D72" s="111"/>
      <c r="E72" s="115"/>
      <c r="F72" s="135">
        <f t="shared" si="1"/>
        <v>0</v>
      </c>
      <c r="G72" s="111"/>
      <c r="H72" s="115"/>
      <c r="I72" s="115"/>
      <c r="J72" s="115"/>
      <c r="K72" s="115"/>
      <c r="L72" s="112"/>
      <c r="M72" s="135">
        <f t="shared" si="2"/>
        <v>4296423</v>
      </c>
    </row>
    <row r="73" spans="1:13" ht="13.5" thickBot="1" x14ac:dyDescent="0.25">
      <c r="A73" s="8" t="s">
        <v>103</v>
      </c>
      <c r="B73" s="33" t="s">
        <v>104</v>
      </c>
      <c r="C73" s="121">
        <f>SUM(C74)</f>
        <v>8500000</v>
      </c>
      <c r="D73" s="111">
        <f>SUM(D74)</f>
        <v>0</v>
      </c>
      <c r="E73" s="115">
        <f>SUM(E74)</f>
        <v>0</v>
      </c>
      <c r="F73" s="135">
        <f t="shared" si="1"/>
        <v>0</v>
      </c>
      <c r="G73" s="111"/>
      <c r="H73" s="115"/>
      <c r="I73" s="115"/>
      <c r="J73" s="115"/>
      <c r="K73" s="115"/>
      <c r="L73" s="112"/>
      <c r="M73" s="135">
        <f t="shared" si="2"/>
        <v>8500000</v>
      </c>
    </row>
    <row r="74" spans="1:13" ht="45.75" thickBot="1" x14ac:dyDescent="0.25">
      <c r="A74" s="8"/>
      <c r="B74" s="33" t="s">
        <v>216</v>
      </c>
      <c r="C74" s="227">
        <v>8500000</v>
      </c>
      <c r="D74" s="111"/>
      <c r="E74" s="115"/>
      <c r="F74" s="135">
        <f t="shared" si="1"/>
        <v>0</v>
      </c>
      <c r="G74" s="111"/>
      <c r="H74" s="115"/>
      <c r="I74" s="115"/>
      <c r="J74" s="115"/>
      <c r="K74" s="115"/>
      <c r="L74" s="112"/>
      <c r="M74" s="135">
        <f t="shared" si="2"/>
        <v>8500000</v>
      </c>
    </row>
    <row r="75" spans="1:13" ht="13.5" thickBot="1" x14ac:dyDescent="0.25">
      <c r="A75" s="8" t="s">
        <v>105</v>
      </c>
      <c r="B75" s="33" t="s">
        <v>106</v>
      </c>
      <c r="C75" s="121">
        <f>SUM(C76)</f>
        <v>420000</v>
      </c>
      <c r="D75" s="111">
        <f>SUM(D76)</f>
        <v>0</v>
      </c>
      <c r="E75" s="115">
        <f>SUM(E76)</f>
        <v>0</v>
      </c>
      <c r="F75" s="135">
        <f t="shared" si="1"/>
        <v>0</v>
      </c>
      <c r="G75" s="111"/>
      <c r="H75" s="115"/>
      <c r="I75" s="115"/>
      <c r="J75" s="115"/>
      <c r="K75" s="115"/>
      <c r="L75" s="112"/>
      <c r="M75" s="135">
        <f t="shared" si="2"/>
        <v>420000</v>
      </c>
    </row>
    <row r="76" spans="1:13" ht="45.75" thickBot="1" x14ac:dyDescent="0.25">
      <c r="A76" s="8"/>
      <c r="B76" s="33" t="s">
        <v>216</v>
      </c>
      <c r="C76" s="118">
        <v>420000</v>
      </c>
      <c r="D76" s="111"/>
      <c r="E76" s="115"/>
      <c r="F76" s="135">
        <f t="shared" si="1"/>
        <v>0</v>
      </c>
      <c r="G76" s="111"/>
      <c r="H76" s="115"/>
      <c r="I76" s="115"/>
      <c r="J76" s="115"/>
      <c r="K76" s="115"/>
      <c r="L76" s="112"/>
      <c r="M76" s="135">
        <f t="shared" si="2"/>
        <v>420000</v>
      </c>
    </row>
    <row r="77" spans="1:13" ht="13.5" thickBot="1" x14ac:dyDescent="0.25">
      <c r="A77" s="8" t="s">
        <v>107</v>
      </c>
      <c r="B77" s="43" t="s">
        <v>108</v>
      </c>
      <c r="C77" s="121">
        <f>SUM(C78)</f>
        <v>198000</v>
      </c>
      <c r="D77" s="111">
        <f>SUM(D78)</f>
        <v>0</v>
      </c>
      <c r="E77" s="115">
        <f>SUM(E78)</f>
        <v>0</v>
      </c>
      <c r="F77" s="135">
        <f t="shared" si="1"/>
        <v>0</v>
      </c>
      <c r="G77" s="111"/>
      <c r="H77" s="115"/>
      <c r="I77" s="115"/>
      <c r="J77" s="115"/>
      <c r="K77" s="115"/>
      <c r="L77" s="112"/>
      <c r="M77" s="135">
        <f t="shared" si="2"/>
        <v>198000</v>
      </c>
    </row>
    <row r="78" spans="1:13" ht="45.75" thickBot="1" x14ac:dyDescent="0.25">
      <c r="A78" s="8"/>
      <c r="B78" s="33" t="s">
        <v>216</v>
      </c>
      <c r="C78" s="118">
        <v>198000</v>
      </c>
      <c r="D78" s="111"/>
      <c r="E78" s="115"/>
      <c r="F78" s="135">
        <f t="shared" si="1"/>
        <v>0</v>
      </c>
      <c r="G78" s="111"/>
      <c r="H78" s="115"/>
      <c r="I78" s="115"/>
      <c r="J78" s="115"/>
      <c r="K78" s="115"/>
      <c r="L78" s="112"/>
      <c r="M78" s="135">
        <f t="shared" si="2"/>
        <v>198000</v>
      </c>
    </row>
    <row r="79" spans="1:13" ht="13.5" thickBot="1" x14ac:dyDescent="0.25">
      <c r="A79" s="8" t="s">
        <v>109</v>
      </c>
      <c r="B79" s="33" t="s">
        <v>110</v>
      </c>
      <c r="C79" s="121">
        <f>SUM(C80)</f>
        <v>853600</v>
      </c>
      <c r="D79" s="111">
        <f>SUM(D80)</f>
        <v>0</v>
      </c>
      <c r="E79" s="115">
        <f>SUM(E80)</f>
        <v>0</v>
      </c>
      <c r="F79" s="135">
        <f t="shared" si="1"/>
        <v>0</v>
      </c>
      <c r="G79" s="111"/>
      <c r="H79" s="115"/>
      <c r="I79" s="115"/>
      <c r="J79" s="115"/>
      <c r="K79" s="115"/>
      <c r="L79" s="112"/>
      <c r="M79" s="135">
        <f t="shared" si="2"/>
        <v>853600</v>
      </c>
    </row>
    <row r="80" spans="1:13" ht="45.75" thickBot="1" x14ac:dyDescent="0.25">
      <c r="A80" s="8"/>
      <c r="B80" s="33" t="s">
        <v>216</v>
      </c>
      <c r="C80" s="118">
        <v>853600</v>
      </c>
      <c r="D80" s="111"/>
      <c r="E80" s="115"/>
      <c r="F80" s="135">
        <f t="shared" si="1"/>
        <v>0</v>
      </c>
      <c r="G80" s="111"/>
      <c r="H80" s="115"/>
      <c r="I80" s="115"/>
      <c r="J80" s="115"/>
      <c r="K80" s="115"/>
      <c r="L80" s="112"/>
      <c r="M80" s="135">
        <f t="shared" si="2"/>
        <v>853600</v>
      </c>
    </row>
    <row r="81" spans="1:13" ht="23.25" thickBot="1" x14ac:dyDescent="0.25">
      <c r="A81" s="8" t="s">
        <v>111</v>
      </c>
      <c r="B81" s="33" t="s">
        <v>112</v>
      </c>
      <c r="C81" s="121">
        <f>SUM(C82)</f>
        <v>4190821</v>
      </c>
      <c r="D81" s="111">
        <f>SUM(D82)</f>
        <v>0</v>
      </c>
      <c r="E81" s="115">
        <f>SUM(E82)</f>
        <v>0</v>
      </c>
      <c r="F81" s="135">
        <f t="shared" ref="F81:F153" si="6">SUM(G81+J81)</f>
        <v>0</v>
      </c>
      <c r="G81" s="111"/>
      <c r="H81" s="115"/>
      <c r="I81" s="115"/>
      <c r="J81" s="115"/>
      <c r="K81" s="115"/>
      <c r="L81" s="112"/>
      <c r="M81" s="135">
        <f t="shared" ref="M81:M153" si="7">SUM(C81+F81)</f>
        <v>4190821</v>
      </c>
    </row>
    <row r="82" spans="1:13" ht="57" thickBot="1" x14ac:dyDescent="0.25">
      <c r="A82" s="8"/>
      <c r="B82" s="33" t="s">
        <v>214</v>
      </c>
      <c r="C82" s="118">
        <v>4190821</v>
      </c>
      <c r="D82" s="111"/>
      <c r="E82" s="115"/>
      <c r="F82" s="135">
        <f t="shared" si="6"/>
        <v>0</v>
      </c>
      <c r="G82" s="111"/>
      <c r="H82" s="115"/>
      <c r="I82" s="115"/>
      <c r="J82" s="115"/>
      <c r="K82" s="115"/>
      <c r="L82" s="112"/>
      <c r="M82" s="135">
        <f t="shared" si="7"/>
        <v>4190821</v>
      </c>
    </row>
    <row r="83" spans="1:13" ht="23.25" thickBot="1" x14ac:dyDescent="0.25">
      <c r="A83" s="8" t="s">
        <v>113</v>
      </c>
      <c r="B83" s="42" t="s">
        <v>114</v>
      </c>
      <c r="C83" s="121">
        <f>SUM(C84)</f>
        <v>104363</v>
      </c>
      <c r="D83" s="111">
        <f>SUM(D84)</f>
        <v>0</v>
      </c>
      <c r="E83" s="115">
        <f>SUM(E84)</f>
        <v>0</v>
      </c>
      <c r="F83" s="135">
        <f t="shared" si="6"/>
        <v>0</v>
      </c>
      <c r="G83" s="111"/>
      <c r="H83" s="115"/>
      <c r="I83" s="115"/>
      <c r="J83" s="115"/>
      <c r="K83" s="115"/>
      <c r="L83" s="112"/>
      <c r="M83" s="135">
        <f t="shared" si="7"/>
        <v>104363</v>
      </c>
    </row>
    <row r="84" spans="1:13" ht="34.5" thickBot="1" x14ac:dyDescent="0.25">
      <c r="A84" s="8"/>
      <c r="B84" s="33" t="s">
        <v>215</v>
      </c>
      <c r="C84" s="122">
        <v>104363</v>
      </c>
      <c r="D84" s="111"/>
      <c r="E84" s="112"/>
      <c r="F84" s="135">
        <f t="shared" si="6"/>
        <v>0</v>
      </c>
      <c r="G84" s="111"/>
      <c r="H84" s="115"/>
      <c r="I84" s="115"/>
      <c r="J84" s="115"/>
      <c r="K84" s="115"/>
      <c r="L84" s="112"/>
      <c r="M84" s="135">
        <f t="shared" si="7"/>
        <v>104363</v>
      </c>
    </row>
    <row r="85" spans="1:13" ht="13.5" thickBot="1" x14ac:dyDescent="0.25">
      <c r="A85" s="8" t="s">
        <v>115</v>
      </c>
      <c r="B85" s="33" t="s">
        <v>116</v>
      </c>
      <c r="C85" s="122">
        <v>86000</v>
      </c>
      <c r="D85" s="111"/>
      <c r="E85" s="112"/>
      <c r="F85" s="135">
        <f t="shared" si="6"/>
        <v>0</v>
      </c>
      <c r="G85" s="111"/>
      <c r="H85" s="115"/>
      <c r="I85" s="115"/>
      <c r="J85" s="115"/>
      <c r="K85" s="115"/>
      <c r="L85" s="112"/>
      <c r="M85" s="135">
        <f t="shared" si="7"/>
        <v>86000</v>
      </c>
    </row>
    <row r="86" spans="1:13" ht="49.5" customHeight="1" thickBot="1" x14ac:dyDescent="0.25">
      <c r="A86" s="8" t="s">
        <v>117</v>
      </c>
      <c r="B86" s="42" t="s">
        <v>263</v>
      </c>
      <c r="C86" s="111">
        <f>SUM(C87)</f>
        <v>8363</v>
      </c>
      <c r="D86" s="111">
        <f>SUM(D87)</f>
        <v>0</v>
      </c>
      <c r="E86" s="112"/>
      <c r="F86" s="135">
        <f t="shared" si="6"/>
        <v>0</v>
      </c>
      <c r="G86" s="111"/>
      <c r="H86" s="115"/>
      <c r="I86" s="115"/>
      <c r="J86" s="115"/>
      <c r="K86" s="115"/>
      <c r="L86" s="112"/>
      <c r="M86" s="135">
        <f t="shared" si="7"/>
        <v>8363</v>
      </c>
    </row>
    <row r="87" spans="1:13" ht="33.75" customHeight="1" thickBot="1" x14ac:dyDescent="0.25">
      <c r="A87" s="8"/>
      <c r="B87" s="33" t="s">
        <v>215</v>
      </c>
      <c r="C87" s="122">
        <v>8363</v>
      </c>
      <c r="D87" s="111"/>
      <c r="E87" s="112"/>
      <c r="F87" s="135">
        <f t="shared" si="6"/>
        <v>0</v>
      </c>
      <c r="G87" s="111"/>
      <c r="H87" s="115"/>
      <c r="I87" s="115"/>
      <c r="J87" s="115"/>
      <c r="K87" s="115"/>
      <c r="L87" s="112"/>
      <c r="M87" s="135">
        <f t="shared" si="7"/>
        <v>8363</v>
      </c>
    </row>
    <row r="88" spans="1:13" ht="13.5" customHeight="1" thickBot="1" x14ac:dyDescent="0.25">
      <c r="A88" s="8" t="s">
        <v>118</v>
      </c>
      <c r="B88" s="42" t="s">
        <v>119</v>
      </c>
      <c r="C88" s="122">
        <v>210200</v>
      </c>
      <c r="D88" s="111"/>
      <c r="E88" s="112"/>
      <c r="F88" s="135">
        <f t="shared" si="6"/>
        <v>0</v>
      </c>
      <c r="G88" s="111"/>
      <c r="H88" s="115"/>
      <c r="I88" s="115"/>
      <c r="J88" s="115"/>
      <c r="K88" s="115"/>
      <c r="L88" s="112"/>
      <c r="M88" s="135">
        <f t="shared" si="7"/>
        <v>210200</v>
      </c>
    </row>
    <row r="89" spans="1:13" ht="13.5" hidden="1" customHeight="1" thickBot="1" x14ac:dyDescent="0.25">
      <c r="A89" s="8" t="s">
        <v>120</v>
      </c>
      <c r="B89" s="42" t="s">
        <v>121</v>
      </c>
      <c r="C89" s="122"/>
      <c r="D89" s="111"/>
      <c r="E89" s="112"/>
      <c r="F89" s="135">
        <f t="shared" si="6"/>
        <v>0</v>
      </c>
      <c r="G89" s="111"/>
      <c r="H89" s="115"/>
      <c r="I89" s="115"/>
      <c r="J89" s="115"/>
      <c r="K89" s="115"/>
      <c r="L89" s="112"/>
      <c r="M89" s="135">
        <f t="shared" si="7"/>
        <v>0</v>
      </c>
    </row>
    <row r="90" spans="1:13" ht="13.5" thickBot="1" x14ac:dyDescent="0.25">
      <c r="A90" s="8" t="s">
        <v>122</v>
      </c>
      <c r="B90" s="44" t="s">
        <v>123</v>
      </c>
      <c r="C90" s="122">
        <v>616670</v>
      </c>
      <c r="D90" s="111">
        <v>391850</v>
      </c>
      <c r="E90" s="112">
        <v>39215</v>
      </c>
      <c r="F90" s="135">
        <f t="shared" si="6"/>
        <v>44860</v>
      </c>
      <c r="G90" s="111"/>
      <c r="H90" s="115"/>
      <c r="I90" s="115"/>
      <c r="J90" s="201">
        <v>44860</v>
      </c>
      <c r="K90" s="201">
        <v>44860</v>
      </c>
      <c r="L90" s="201">
        <v>26000</v>
      </c>
      <c r="M90" s="135">
        <f t="shared" si="7"/>
        <v>661530</v>
      </c>
    </row>
    <row r="91" spans="1:13" ht="23.25" hidden="1" thickBot="1" x14ac:dyDescent="0.25">
      <c r="A91" s="8" t="s">
        <v>124</v>
      </c>
      <c r="B91" s="33" t="s">
        <v>125</v>
      </c>
      <c r="C91" s="122"/>
      <c r="D91" s="111"/>
      <c r="E91" s="112"/>
      <c r="F91" s="135">
        <f t="shared" si="6"/>
        <v>0</v>
      </c>
      <c r="G91" s="111"/>
      <c r="H91" s="115"/>
      <c r="I91" s="115"/>
      <c r="J91" s="115"/>
      <c r="K91" s="115"/>
      <c r="L91" s="112"/>
      <c r="M91" s="135">
        <f t="shared" si="7"/>
        <v>0</v>
      </c>
    </row>
    <row r="92" spans="1:13" ht="13.5" thickBot="1" x14ac:dyDescent="0.25">
      <c r="A92" s="4" t="s">
        <v>126</v>
      </c>
      <c r="B92" s="44" t="s">
        <v>127</v>
      </c>
      <c r="C92" s="122">
        <v>77480</v>
      </c>
      <c r="D92" s="111"/>
      <c r="E92" s="112"/>
      <c r="F92" s="135">
        <f t="shared" si="6"/>
        <v>0</v>
      </c>
      <c r="G92" s="111"/>
      <c r="H92" s="115"/>
      <c r="I92" s="115"/>
      <c r="J92" s="115"/>
      <c r="K92" s="115"/>
      <c r="L92" s="112"/>
      <c r="M92" s="135">
        <f t="shared" si="7"/>
        <v>77480</v>
      </c>
    </row>
    <row r="93" spans="1:13" ht="13.5" customHeight="1" thickBot="1" x14ac:dyDescent="0.25">
      <c r="A93" s="8" t="s">
        <v>128</v>
      </c>
      <c r="B93" s="42" t="s">
        <v>166</v>
      </c>
      <c r="C93" s="122">
        <v>35000</v>
      </c>
      <c r="D93" s="111"/>
      <c r="E93" s="112"/>
      <c r="F93" s="135">
        <f t="shared" si="6"/>
        <v>0</v>
      </c>
      <c r="G93" s="111"/>
      <c r="H93" s="115"/>
      <c r="I93" s="115"/>
      <c r="J93" s="115"/>
      <c r="K93" s="115"/>
      <c r="L93" s="112"/>
      <c r="M93" s="135">
        <f t="shared" si="7"/>
        <v>35000</v>
      </c>
    </row>
    <row r="94" spans="1:13" ht="45.75" thickBot="1" x14ac:dyDescent="0.25">
      <c r="A94" s="4" t="s">
        <v>129</v>
      </c>
      <c r="B94" s="42" t="s">
        <v>130</v>
      </c>
      <c r="C94" s="122">
        <v>100000</v>
      </c>
      <c r="D94" s="111"/>
      <c r="E94" s="112"/>
      <c r="F94" s="135">
        <f t="shared" si="6"/>
        <v>0</v>
      </c>
      <c r="G94" s="111"/>
      <c r="H94" s="115"/>
      <c r="I94" s="115"/>
      <c r="J94" s="115"/>
      <c r="K94" s="115"/>
      <c r="L94" s="112"/>
      <c r="M94" s="135">
        <f t="shared" si="7"/>
        <v>100000</v>
      </c>
    </row>
    <row r="95" spans="1:13" ht="23.25" thickBot="1" x14ac:dyDescent="0.25">
      <c r="A95" s="8" t="s">
        <v>131</v>
      </c>
      <c r="B95" s="33" t="s">
        <v>275</v>
      </c>
      <c r="C95" s="122">
        <v>2272462</v>
      </c>
      <c r="D95" s="111">
        <v>1609600</v>
      </c>
      <c r="E95" s="112">
        <v>31500</v>
      </c>
      <c r="F95" s="135">
        <f t="shared" si="6"/>
        <v>61968</v>
      </c>
      <c r="G95" s="111">
        <v>50000</v>
      </c>
      <c r="H95" s="115"/>
      <c r="I95" s="115">
        <v>10000</v>
      </c>
      <c r="J95" s="115">
        <v>11968</v>
      </c>
      <c r="K95" s="115">
        <v>11968</v>
      </c>
      <c r="L95" s="112"/>
      <c r="M95" s="135">
        <f t="shared" si="7"/>
        <v>2334430</v>
      </c>
    </row>
    <row r="96" spans="1:13" ht="45.75" thickBot="1" x14ac:dyDescent="0.25">
      <c r="A96" s="75" t="s">
        <v>221</v>
      </c>
      <c r="B96" s="76" t="s">
        <v>222</v>
      </c>
      <c r="C96" s="122">
        <v>484778</v>
      </c>
      <c r="D96" s="111"/>
      <c r="E96" s="112"/>
      <c r="F96" s="135">
        <f>SUM(G96+J96)</f>
        <v>0</v>
      </c>
      <c r="G96" s="111"/>
      <c r="H96" s="115"/>
      <c r="I96" s="115"/>
      <c r="J96" s="115"/>
      <c r="K96" s="115"/>
      <c r="L96" s="112"/>
      <c r="M96" s="135">
        <f t="shared" si="7"/>
        <v>484778</v>
      </c>
    </row>
    <row r="97" spans="1:13" ht="23.25" thickBot="1" x14ac:dyDescent="0.25">
      <c r="A97" s="8" t="s">
        <v>223</v>
      </c>
      <c r="B97" s="33" t="s">
        <v>230</v>
      </c>
      <c r="C97" s="122">
        <v>1501173</v>
      </c>
      <c r="D97" s="111">
        <v>800600</v>
      </c>
      <c r="E97" s="112">
        <v>367036</v>
      </c>
      <c r="F97" s="135">
        <f t="shared" si="6"/>
        <v>818711</v>
      </c>
      <c r="G97" s="111"/>
      <c r="H97" s="115"/>
      <c r="I97" s="115"/>
      <c r="J97" s="115">
        <v>818711</v>
      </c>
      <c r="K97" s="115">
        <v>818711</v>
      </c>
      <c r="L97" s="112"/>
      <c r="M97" s="135">
        <f t="shared" si="7"/>
        <v>2319884</v>
      </c>
    </row>
    <row r="98" spans="1:13" ht="13.5" thickBot="1" x14ac:dyDescent="0.25">
      <c r="A98" s="8" t="s">
        <v>132</v>
      </c>
      <c r="B98" s="33" t="s">
        <v>133</v>
      </c>
      <c r="C98" s="122">
        <v>35400</v>
      </c>
      <c r="D98" s="111"/>
      <c r="E98" s="112"/>
      <c r="F98" s="135">
        <f>SUM(G98+J98)</f>
        <v>0</v>
      </c>
      <c r="G98" s="111"/>
      <c r="H98" s="115"/>
      <c r="I98" s="115"/>
      <c r="J98" s="115"/>
      <c r="K98" s="115"/>
      <c r="L98" s="112"/>
      <c r="M98" s="135">
        <f>SUM(C98+F98)</f>
        <v>35400</v>
      </c>
    </row>
    <row r="99" spans="1:13" ht="23.25" thickBot="1" x14ac:dyDescent="0.25">
      <c r="A99" s="8" t="s">
        <v>134</v>
      </c>
      <c r="B99" s="33" t="s">
        <v>135</v>
      </c>
      <c r="C99" s="111">
        <f>SUM(C100)</f>
        <v>11212178</v>
      </c>
      <c r="D99" s="111">
        <f>SUM(D100)</f>
        <v>0</v>
      </c>
      <c r="E99" s="112"/>
      <c r="F99" s="135">
        <f t="shared" si="6"/>
        <v>0</v>
      </c>
      <c r="G99" s="111"/>
      <c r="H99" s="115"/>
      <c r="I99" s="115"/>
      <c r="J99" s="115"/>
      <c r="K99" s="115"/>
      <c r="L99" s="112"/>
      <c r="M99" s="135">
        <f t="shared" si="7"/>
        <v>11212178</v>
      </c>
    </row>
    <row r="100" spans="1:13" ht="45.75" thickBot="1" x14ac:dyDescent="0.25">
      <c r="A100" s="19" t="s">
        <v>136</v>
      </c>
      <c r="B100" s="45" t="s">
        <v>216</v>
      </c>
      <c r="C100" s="128">
        <v>11212178</v>
      </c>
      <c r="D100" s="116"/>
      <c r="E100" s="129"/>
      <c r="F100" s="135">
        <f t="shared" si="6"/>
        <v>0</v>
      </c>
      <c r="G100" s="116"/>
      <c r="H100" s="117"/>
      <c r="I100" s="117"/>
      <c r="J100" s="117"/>
      <c r="K100" s="117"/>
      <c r="L100" s="129"/>
      <c r="M100" s="135">
        <f t="shared" si="7"/>
        <v>11212178</v>
      </c>
    </row>
    <row r="101" spans="1:13" ht="13.5" thickBot="1" x14ac:dyDescent="0.25">
      <c r="A101" s="22">
        <v>100000</v>
      </c>
      <c r="B101" s="36" t="s">
        <v>21</v>
      </c>
      <c r="C101" s="118">
        <f>SUM(C102:C108)</f>
        <v>15282123</v>
      </c>
      <c r="D101" s="118">
        <f>SUM(D102:D108)</f>
        <v>0</v>
      </c>
      <c r="E101" s="118">
        <f>SUM(E102:E108)</f>
        <v>8773409</v>
      </c>
      <c r="F101" s="135">
        <f t="shared" si="6"/>
        <v>13393537</v>
      </c>
      <c r="G101" s="118">
        <f t="shared" ref="G101:L101" si="8">SUM(G102:G108)</f>
        <v>3500000</v>
      </c>
      <c r="H101" s="118">
        <f t="shared" si="8"/>
        <v>0</v>
      </c>
      <c r="I101" s="118">
        <f t="shared" si="8"/>
        <v>0</v>
      </c>
      <c r="J101" s="118">
        <f t="shared" si="8"/>
        <v>9893537</v>
      </c>
      <c r="K101" s="118">
        <f t="shared" si="8"/>
        <v>9893537</v>
      </c>
      <c r="L101" s="118">
        <f t="shared" si="8"/>
        <v>0</v>
      </c>
      <c r="M101" s="135">
        <f t="shared" si="7"/>
        <v>28675660</v>
      </c>
    </row>
    <row r="102" spans="1:13" ht="13.5" thickBot="1" x14ac:dyDescent="0.25">
      <c r="A102" s="87" t="s">
        <v>234</v>
      </c>
      <c r="B102" s="98" t="s">
        <v>235</v>
      </c>
      <c r="C102" s="135">
        <v>32000</v>
      </c>
      <c r="D102" s="119"/>
      <c r="E102" s="132"/>
      <c r="F102" s="135">
        <f t="shared" si="6"/>
        <v>2080000</v>
      </c>
      <c r="G102" s="119"/>
      <c r="H102" s="120"/>
      <c r="I102" s="120"/>
      <c r="J102" s="120">
        <v>2080000</v>
      </c>
      <c r="K102" s="120">
        <v>2080000</v>
      </c>
      <c r="L102" s="120"/>
      <c r="M102" s="135">
        <f t="shared" si="7"/>
        <v>2112000</v>
      </c>
    </row>
    <row r="103" spans="1:13" ht="13.5" thickBot="1" x14ac:dyDescent="0.25">
      <c r="A103" s="20">
        <v>100102</v>
      </c>
      <c r="B103" s="46" t="s">
        <v>137</v>
      </c>
      <c r="C103" s="131"/>
      <c r="D103" s="119"/>
      <c r="E103" s="132"/>
      <c r="F103" s="229">
        <f>SUM(G103+J103)</f>
        <v>2352378</v>
      </c>
      <c r="G103" s="119"/>
      <c r="H103" s="120"/>
      <c r="I103" s="120"/>
      <c r="J103" s="115">
        <v>2352378</v>
      </c>
      <c r="K103" s="115">
        <v>2352378</v>
      </c>
      <c r="L103" s="234"/>
      <c r="M103" s="135">
        <f>SUM(C103+F103)</f>
        <v>2352378</v>
      </c>
    </row>
    <row r="104" spans="1:13" ht="15.75" hidden="1" customHeight="1" thickBot="1" x14ac:dyDescent="0.25">
      <c r="A104" s="20">
        <v>100201</v>
      </c>
      <c r="B104" s="233" t="s">
        <v>138</v>
      </c>
      <c r="C104" s="131"/>
      <c r="D104" s="119"/>
      <c r="E104" s="132"/>
      <c r="F104" s="228">
        <f t="shared" si="6"/>
        <v>0</v>
      </c>
      <c r="G104" s="119"/>
      <c r="H104" s="120"/>
      <c r="I104" s="120"/>
      <c r="J104" s="120"/>
      <c r="K104" s="120"/>
      <c r="L104" s="120"/>
      <c r="M104" s="135">
        <f t="shared" si="7"/>
        <v>0</v>
      </c>
    </row>
    <row r="105" spans="1:13" ht="13.5" thickBot="1" x14ac:dyDescent="0.25">
      <c r="A105" s="4" t="s">
        <v>139</v>
      </c>
      <c r="B105" s="47" t="s">
        <v>140</v>
      </c>
      <c r="C105" s="122">
        <v>137000</v>
      </c>
      <c r="D105" s="111"/>
      <c r="E105" s="112"/>
      <c r="F105" s="135">
        <f t="shared" si="6"/>
        <v>960000</v>
      </c>
      <c r="G105" s="111"/>
      <c r="H105" s="115"/>
      <c r="I105" s="115"/>
      <c r="J105" s="115">
        <v>960000</v>
      </c>
      <c r="K105" s="115">
        <v>960000</v>
      </c>
      <c r="L105" s="115"/>
      <c r="M105" s="135">
        <f t="shared" si="7"/>
        <v>1097000</v>
      </c>
    </row>
    <row r="106" spans="1:13" ht="13.5" thickBot="1" x14ac:dyDescent="0.25">
      <c r="A106" s="10">
        <v>100203</v>
      </c>
      <c r="B106" s="38" t="s">
        <v>141</v>
      </c>
      <c r="C106" s="131">
        <v>15113123</v>
      </c>
      <c r="D106" s="111"/>
      <c r="E106" s="115">
        <v>8773409</v>
      </c>
      <c r="F106" s="135">
        <f t="shared" si="6"/>
        <v>4501159</v>
      </c>
      <c r="G106" s="111"/>
      <c r="H106" s="115"/>
      <c r="I106" s="115"/>
      <c r="J106" s="115">
        <v>4501159</v>
      </c>
      <c r="K106" s="115">
        <v>4501159</v>
      </c>
      <c r="L106" s="115"/>
      <c r="M106" s="135">
        <f t="shared" si="7"/>
        <v>19614282</v>
      </c>
    </row>
    <row r="107" spans="1:13" ht="23.25" hidden="1" thickBot="1" x14ac:dyDescent="0.25">
      <c r="A107" s="21">
        <v>100208</v>
      </c>
      <c r="B107" s="48" t="s">
        <v>276</v>
      </c>
      <c r="C107" s="122"/>
      <c r="D107" s="116"/>
      <c r="E107" s="129"/>
      <c r="F107" s="135">
        <f>SUM(G107+J107)</f>
        <v>0</v>
      </c>
      <c r="G107" s="116"/>
      <c r="H107" s="117"/>
      <c r="I107" s="117"/>
      <c r="J107" s="117"/>
      <c r="K107" s="117"/>
      <c r="L107" s="129"/>
      <c r="M107" s="135">
        <f>SUM(C107+F107)</f>
        <v>0</v>
      </c>
    </row>
    <row r="108" spans="1:13" ht="90.75" thickBot="1" x14ac:dyDescent="0.25">
      <c r="A108" s="19">
        <v>100602</v>
      </c>
      <c r="B108" s="39" t="s">
        <v>279</v>
      </c>
      <c r="C108" s="122">
        <f>SUM(C109)</f>
        <v>0</v>
      </c>
      <c r="D108" s="116"/>
      <c r="E108" s="129"/>
      <c r="F108" s="135">
        <f>SUM(G108+J108)</f>
        <v>3500000</v>
      </c>
      <c r="G108" s="122">
        <f t="shared" ref="G108:L108" si="9">SUM(G109)</f>
        <v>3500000</v>
      </c>
      <c r="H108" s="122">
        <f t="shared" si="9"/>
        <v>0</v>
      </c>
      <c r="I108" s="122">
        <f t="shared" si="9"/>
        <v>0</v>
      </c>
      <c r="J108" s="122">
        <f t="shared" si="9"/>
        <v>0</v>
      </c>
      <c r="K108" s="122">
        <f t="shared" si="9"/>
        <v>0</v>
      </c>
      <c r="L108" s="122">
        <f t="shared" si="9"/>
        <v>0</v>
      </c>
      <c r="M108" s="135">
        <f>SUM(C108+F108)</f>
        <v>3500000</v>
      </c>
    </row>
    <row r="109" spans="1:13" ht="102" thickBot="1" x14ac:dyDescent="0.25">
      <c r="A109" s="21" t="s">
        <v>136</v>
      </c>
      <c r="B109" s="39" t="s">
        <v>280</v>
      </c>
      <c r="C109" s="121"/>
      <c r="D109" s="116"/>
      <c r="E109" s="129"/>
      <c r="F109" s="135">
        <f>SUM(G109+J109)</f>
        <v>3500000</v>
      </c>
      <c r="G109" s="116">
        <v>3500000</v>
      </c>
      <c r="H109" s="117"/>
      <c r="I109" s="117"/>
      <c r="J109" s="117"/>
      <c r="K109" s="117"/>
      <c r="L109" s="129"/>
      <c r="M109" s="135">
        <f>SUM(C109+F109)</f>
        <v>3500000</v>
      </c>
    </row>
    <row r="110" spans="1:13" ht="13.5" thickBot="1" x14ac:dyDescent="0.25">
      <c r="A110" s="22">
        <v>110000</v>
      </c>
      <c r="B110" s="36" t="s">
        <v>271</v>
      </c>
      <c r="C110" s="118">
        <f>SUM(C111:C115)</f>
        <v>14040289</v>
      </c>
      <c r="D110" s="126">
        <f t="shared" ref="D110:L110" si="10">SUM(D111:D115)</f>
        <v>8331598</v>
      </c>
      <c r="E110" s="130">
        <f t="shared" si="10"/>
        <v>2226900</v>
      </c>
      <c r="F110" s="135">
        <f t="shared" si="6"/>
        <v>2538210</v>
      </c>
      <c r="G110" s="126">
        <f t="shared" si="10"/>
        <v>622300</v>
      </c>
      <c r="H110" s="127">
        <f t="shared" si="10"/>
        <v>240000</v>
      </c>
      <c r="I110" s="127">
        <f t="shared" si="10"/>
        <v>119000</v>
      </c>
      <c r="J110" s="127">
        <f t="shared" si="10"/>
        <v>1915910</v>
      </c>
      <c r="K110" s="127">
        <f t="shared" si="10"/>
        <v>1895910</v>
      </c>
      <c r="L110" s="130">
        <f t="shared" si="10"/>
        <v>0</v>
      </c>
      <c r="M110" s="135">
        <f t="shared" si="7"/>
        <v>16578499</v>
      </c>
    </row>
    <row r="111" spans="1:13" ht="13.5" thickBot="1" x14ac:dyDescent="0.25">
      <c r="A111" s="20">
        <v>110201</v>
      </c>
      <c r="B111" s="37" t="s">
        <v>142</v>
      </c>
      <c r="C111" s="118">
        <v>2517269</v>
      </c>
      <c r="D111" s="111">
        <v>1612700</v>
      </c>
      <c r="E111" s="115">
        <v>289200</v>
      </c>
      <c r="F111" s="135">
        <f t="shared" si="6"/>
        <v>55000</v>
      </c>
      <c r="G111" s="111">
        <v>15000</v>
      </c>
      <c r="H111" s="115"/>
      <c r="I111" s="115"/>
      <c r="J111" s="115">
        <v>40000</v>
      </c>
      <c r="K111" s="120">
        <v>25000</v>
      </c>
      <c r="L111" s="132"/>
      <c r="M111" s="135">
        <f t="shared" si="7"/>
        <v>2572269</v>
      </c>
    </row>
    <row r="112" spans="1:13" ht="13.5" thickBot="1" x14ac:dyDescent="0.25">
      <c r="A112" s="10">
        <v>110202</v>
      </c>
      <c r="B112" s="44" t="s">
        <v>143</v>
      </c>
      <c r="C112" s="118">
        <v>1173300</v>
      </c>
      <c r="D112" s="111">
        <v>677400</v>
      </c>
      <c r="E112" s="115">
        <v>154700</v>
      </c>
      <c r="F112" s="135">
        <f t="shared" si="6"/>
        <v>90000</v>
      </c>
      <c r="G112" s="111">
        <v>15000</v>
      </c>
      <c r="H112" s="115"/>
      <c r="I112" s="115">
        <v>10000</v>
      </c>
      <c r="J112" s="115">
        <v>75000</v>
      </c>
      <c r="K112" s="115">
        <v>70000</v>
      </c>
      <c r="L112" s="112"/>
      <c r="M112" s="135">
        <f t="shared" si="7"/>
        <v>1263300</v>
      </c>
    </row>
    <row r="113" spans="1:13" ht="13.5" thickBot="1" x14ac:dyDescent="0.25">
      <c r="A113" s="10">
        <v>110204</v>
      </c>
      <c r="B113" s="38" t="s">
        <v>144</v>
      </c>
      <c r="C113" s="118">
        <v>3169487</v>
      </c>
      <c r="D113" s="111">
        <v>1479500</v>
      </c>
      <c r="E113" s="115">
        <v>1109300</v>
      </c>
      <c r="F113" s="135">
        <f t="shared" si="6"/>
        <v>1778488</v>
      </c>
      <c r="G113" s="111">
        <v>142300</v>
      </c>
      <c r="H113" s="115"/>
      <c r="I113" s="115">
        <v>60000</v>
      </c>
      <c r="J113" s="115">
        <v>1636188</v>
      </c>
      <c r="K113" s="115">
        <v>1636188</v>
      </c>
      <c r="L113" s="112"/>
      <c r="M113" s="135">
        <f t="shared" si="7"/>
        <v>4947975</v>
      </c>
    </row>
    <row r="114" spans="1:13" ht="13.5" thickBot="1" x14ac:dyDescent="0.25">
      <c r="A114" s="10">
        <v>110205</v>
      </c>
      <c r="B114" s="33" t="s">
        <v>145</v>
      </c>
      <c r="C114" s="118">
        <v>6333500</v>
      </c>
      <c r="D114" s="111">
        <v>4151700</v>
      </c>
      <c r="E114" s="115">
        <v>673700</v>
      </c>
      <c r="F114" s="135">
        <f t="shared" si="6"/>
        <v>614722</v>
      </c>
      <c r="G114" s="111">
        <v>450000</v>
      </c>
      <c r="H114" s="115">
        <v>240000</v>
      </c>
      <c r="I114" s="115">
        <v>49000</v>
      </c>
      <c r="J114" s="115">
        <v>164722</v>
      </c>
      <c r="K114" s="115">
        <v>164722</v>
      </c>
      <c r="L114" s="112"/>
      <c r="M114" s="135">
        <f t="shared" si="7"/>
        <v>6948222</v>
      </c>
    </row>
    <row r="115" spans="1:13" ht="13.5" thickBot="1" x14ac:dyDescent="0.25">
      <c r="A115" s="19">
        <v>110502</v>
      </c>
      <c r="B115" s="45" t="s">
        <v>146</v>
      </c>
      <c r="C115" s="118">
        <v>846733</v>
      </c>
      <c r="D115" s="111">
        <v>410298</v>
      </c>
      <c r="E115" s="115"/>
      <c r="F115" s="135">
        <f t="shared" si="6"/>
        <v>0</v>
      </c>
      <c r="G115" s="111"/>
      <c r="H115" s="115"/>
      <c r="I115" s="115"/>
      <c r="J115" s="115"/>
      <c r="K115" s="115"/>
      <c r="L115" s="129"/>
      <c r="M115" s="135">
        <f t="shared" si="7"/>
        <v>846733</v>
      </c>
    </row>
    <row r="116" spans="1:13" ht="13.5" hidden="1" thickBot="1" x14ac:dyDescent="0.25">
      <c r="A116" s="22">
        <v>120000</v>
      </c>
      <c r="B116" s="49" t="s">
        <v>147</v>
      </c>
      <c r="C116" s="118"/>
      <c r="D116" s="126"/>
      <c r="E116" s="130"/>
      <c r="F116" s="135">
        <f t="shared" si="6"/>
        <v>0</v>
      </c>
      <c r="G116" s="126"/>
      <c r="H116" s="127"/>
      <c r="I116" s="127"/>
      <c r="J116" s="127"/>
      <c r="K116" s="127"/>
      <c r="L116" s="130"/>
      <c r="M116" s="135">
        <f t="shared" si="7"/>
        <v>0</v>
      </c>
    </row>
    <row r="117" spans="1:13" ht="13.5" hidden="1" thickBot="1" x14ac:dyDescent="0.25">
      <c r="A117" s="7">
        <v>120100</v>
      </c>
      <c r="B117" s="50" t="s">
        <v>148</v>
      </c>
      <c r="C117" s="121"/>
      <c r="D117" s="124"/>
      <c r="E117" s="133"/>
      <c r="F117" s="135">
        <f t="shared" si="6"/>
        <v>0</v>
      </c>
      <c r="G117" s="124"/>
      <c r="H117" s="125"/>
      <c r="I117" s="125"/>
      <c r="J117" s="125"/>
      <c r="K117" s="125"/>
      <c r="L117" s="133"/>
      <c r="M117" s="135">
        <f t="shared" si="7"/>
        <v>0</v>
      </c>
    </row>
    <row r="118" spans="1:13" ht="13.5" thickBot="1" x14ac:dyDescent="0.25">
      <c r="A118" s="22">
        <v>130000</v>
      </c>
      <c r="B118" s="36" t="s">
        <v>22</v>
      </c>
      <c r="C118" s="118">
        <f>SUM(C119:C121)</f>
        <v>4167459</v>
      </c>
      <c r="D118" s="126">
        <f t="shared" ref="D118:L118" si="11">SUM(D119:D121)</f>
        <v>2436600</v>
      </c>
      <c r="E118" s="130">
        <f t="shared" si="11"/>
        <v>775781</v>
      </c>
      <c r="F118" s="135">
        <f t="shared" si="6"/>
        <v>149140</v>
      </c>
      <c r="G118" s="126">
        <f t="shared" si="11"/>
        <v>100000</v>
      </c>
      <c r="H118" s="127">
        <f t="shared" si="11"/>
        <v>0</v>
      </c>
      <c r="I118" s="127">
        <f t="shared" si="11"/>
        <v>27500</v>
      </c>
      <c r="J118" s="127">
        <f t="shared" si="11"/>
        <v>49140</v>
      </c>
      <c r="K118" s="127">
        <f t="shared" si="11"/>
        <v>49140</v>
      </c>
      <c r="L118" s="130">
        <f t="shared" si="11"/>
        <v>0</v>
      </c>
      <c r="M118" s="135">
        <f t="shared" si="7"/>
        <v>4316599</v>
      </c>
    </row>
    <row r="119" spans="1:13" ht="13.5" thickBot="1" x14ac:dyDescent="0.25">
      <c r="A119" s="20">
        <v>130102</v>
      </c>
      <c r="B119" s="37" t="s">
        <v>149</v>
      </c>
      <c r="C119" s="118">
        <v>25000</v>
      </c>
      <c r="D119" s="111"/>
      <c r="E119" s="115"/>
      <c r="F119" s="135">
        <f t="shared" si="6"/>
        <v>0</v>
      </c>
      <c r="G119" s="111"/>
      <c r="H119" s="115"/>
      <c r="I119" s="115"/>
      <c r="J119" s="120"/>
      <c r="K119" s="120"/>
      <c r="L119" s="132"/>
      <c r="M119" s="135">
        <f t="shared" si="7"/>
        <v>25000</v>
      </c>
    </row>
    <row r="120" spans="1:13" ht="23.25" thickBot="1" x14ac:dyDescent="0.25">
      <c r="A120" s="10">
        <v>130107</v>
      </c>
      <c r="B120" s="33" t="s">
        <v>150</v>
      </c>
      <c r="C120" s="118">
        <v>3549041</v>
      </c>
      <c r="D120" s="111">
        <v>2084000</v>
      </c>
      <c r="E120" s="115">
        <v>678545</v>
      </c>
      <c r="F120" s="135">
        <f t="shared" si="6"/>
        <v>149140</v>
      </c>
      <c r="G120" s="111">
        <v>100000</v>
      </c>
      <c r="H120" s="115"/>
      <c r="I120" s="115">
        <v>27500</v>
      </c>
      <c r="J120" s="115">
        <v>49140</v>
      </c>
      <c r="K120" s="115">
        <v>49140</v>
      </c>
      <c r="L120" s="112"/>
      <c r="M120" s="135">
        <f t="shared" si="7"/>
        <v>3698181</v>
      </c>
    </row>
    <row r="121" spans="1:13" ht="13.5" thickBot="1" x14ac:dyDescent="0.25">
      <c r="A121" s="19">
        <v>130110</v>
      </c>
      <c r="B121" s="45" t="s">
        <v>151</v>
      </c>
      <c r="C121" s="118">
        <v>593418</v>
      </c>
      <c r="D121" s="116">
        <v>352600</v>
      </c>
      <c r="E121" s="117">
        <v>97236</v>
      </c>
      <c r="F121" s="135">
        <f t="shared" si="6"/>
        <v>0</v>
      </c>
      <c r="G121" s="116"/>
      <c r="H121" s="117"/>
      <c r="I121" s="117"/>
      <c r="J121" s="117"/>
      <c r="K121" s="117"/>
      <c r="L121" s="129"/>
      <c r="M121" s="135">
        <f t="shared" si="7"/>
        <v>593418</v>
      </c>
    </row>
    <row r="122" spans="1:13" ht="13.5" thickBot="1" x14ac:dyDescent="0.25">
      <c r="A122" s="22">
        <v>150000</v>
      </c>
      <c r="B122" s="36" t="s">
        <v>270</v>
      </c>
      <c r="C122" s="118">
        <f>SUM(C123)</f>
        <v>0</v>
      </c>
      <c r="D122" s="126">
        <f t="shared" ref="D122:L122" si="12">SUM(D123)</f>
        <v>0</v>
      </c>
      <c r="E122" s="130">
        <f t="shared" si="12"/>
        <v>0</v>
      </c>
      <c r="F122" s="135">
        <f t="shared" si="6"/>
        <v>15720726</v>
      </c>
      <c r="G122" s="126">
        <f t="shared" si="12"/>
        <v>0</v>
      </c>
      <c r="H122" s="127">
        <f t="shared" si="12"/>
        <v>0</v>
      </c>
      <c r="I122" s="127">
        <f t="shared" si="12"/>
        <v>0</v>
      </c>
      <c r="J122" s="127">
        <f t="shared" si="12"/>
        <v>15720726</v>
      </c>
      <c r="K122" s="127">
        <f t="shared" si="12"/>
        <v>15720726</v>
      </c>
      <c r="L122" s="130">
        <f t="shared" si="12"/>
        <v>10000000</v>
      </c>
      <c r="M122" s="135">
        <f t="shared" si="7"/>
        <v>15720726</v>
      </c>
    </row>
    <row r="123" spans="1:13" ht="13.5" thickBot="1" x14ac:dyDescent="0.25">
      <c r="A123" s="166">
        <v>150101</v>
      </c>
      <c r="B123" s="240" t="s">
        <v>152</v>
      </c>
      <c r="C123" s="168"/>
      <c r="D123" s="169"/>
      <c r="E123" s="235"/>
      <c r="F123" s="229">
        <f t="shared" si="6"/>
        <v>15720726</v>
      </c>
      <c r="G123" s="169"/>
      <c r="H123" s="173"/>
      <c r="I123" s="173"/>
      <c r="J123" s="217">
        <v>15720726</v>
      </c>
      <c r="K123" s="217">
        <v>15720726</v>
      </c>
      <c r="L123" s="241">
        <v>10000000</v>
      </c>
      <c r="M123" s="135">
        <f t="shared" si="7"/>
        <v>15720726</v>
      </c>
    </row>
    <row r="124" spans="1:13" ht="34.5" thickBot="1" x14ac:dyDescent="0.25">
      <c r="A124" s="7"/>
      <c r="B124" s="51" t="s">
        <v>266</v>
      </c>
      <c r="C124" s="121"/>
      <c r="D124" s="124"/>
      <c r="E124" s="133"/>
      <c r="F124" s="229">
        <f t="shared" si="6"/>
        <v>10000000</v>
      </c>
      <c r="G124" s="124"/>
      <c r="H124" s="125"/>
      <c r="I124" s="125"/>
      <c r="J124" s="210">
        <v>10000000</v>
      </c>
      <c r="K124" s="210">
        <v>10000000</v>
      </c>
      <c r="L124" s="239">
        <v>10000000</v>
      </c>
      <c r="M124" s="135">
        <v>10000000</v>
      </c>
    </row>
    <row r="125" spans="1:13" ht="23.25" thickBot="1" x14ac:dyDescent="0.25">
      <c r="A125" s="22">
        <v>160000</v>
      </c>
      <c r="B125" s="238" t="s">
        <v>218</v>
      </c>
      <c r="C125" s="118">
        <f>SUM(C126:C127)</f>
        <v>396831</v>
      </c>
      <c r="D125" s="126">
        <f t="shared" ref="D125:L125" si="13">SUM(D126:D127)</f>
        <v>0</v>
      </c>
      <c r="E125" s="130">
        <f t="shared" si="13"/>
        <v>0</v>
      </c>
      <c r="F125" s="135">
        <f t="shared" si="6"/>
        <v>0</v>
      </c>
      <c r="G125" s="126">
        <f t="shared" si="13"/>
        <v>0</v>
      </c>
      <c r="H125" s="127">
        <f t="shared" si="13"/>
        <v>0</v>
      </c>
      <c r="I125" s="127">
        <f t="shared" si="13"/>
        <v>0</v>
      </c>
      <c r="J125" s="127">
        <f t="shared" si="13"/>
        <v>0</v>
      </c>
      <c r="K125" s="127">
        <f t="shared" si="13"/>
        <v>0</v>
      </c>
      <c r="L125" s="130">
        <f t="shared" si="13"/>
        <v>0</v>
      </c>
      <c r="M125" s="135">
        <f t="shared" si="7"/>
        <v>396831</v>
      </c>
    </row>
    <row r="126" spans="1:13" ht="13.5" thickBot="1" x14ac:dyDescent="0.25">
      <c r="A126" s="20">
        <v>160101</v>
      </c>
      <c r="B126" s="134" t="s">
        <v>153</v>
      </c>
      <c r="C126" s="131">
        <v>396831</v>
      </c>
      <c r="D126" s="119"/>
      <c r="E126" s="132"/>
      <c r="F126" s="135">
        <f t="shared" si="6"/>
        <v>0</v>
      </c>
      <c r="G126" s="119"/>
      <c r="H126" s="120"/>
      <c r="I126" s="120"/>
      <c r="J126" s="120"/>
      <c r="K126" s="120"/>
      <c r="L126" s="132"/>
      <c r="M126" s="135">
        <f t="shared" si="7"/>
        <v>396831</v>
      </c>
    </row>
    <row r="127" spans="1:13" ht="23.25" hidden="1" thickBot="1" x14ac:dyDescent="0.25">
      <c r="A127" s="19">
        <v>160903</v>
      </c>
      <c r="B127" s="52" t="s">
        <v>154</v>
      </c>
      <c r="C127" s="128"/>
      <c r="D127" s="116"/>
      <c r="E127" s="129"/>
      <c r="F127" s="135">
        <f t="shared" si="6"/>
        <v>0</v>
      </c>
      <c r="G127" s="116"/>
      <c r="H127" s="117"/>
      <c r="I127" s="117"/>
      <c r="J127" s="117"/>
      <c r="K127" s="117"/>
      <c r="L127" s="129"/>
      <c r="M127" s="135">
        <f t="shared" si="7"/>
        <v>0</v>
      </c>
    </row>
    <row r="128" spans="1:13" ht="23.25" thickBot="1" x14ac:dyDescent="0.25">
      <c r="A128" s="22">
        <v>170000</v>
      </c>
      <c r="B128" s="36" t="s">
        <v>272</v>
      </c>
      <c r="C128" s="118">
        <f>SUM(C129+C132+C134+C131)</f>
        <v>4153309</v>
      </c>
      <c r="D128" s="118">
        <f t="shared" ref="D128:L128" si="14">SUM(D129+D132+D134+D131)</f>
        <v>0</v>
      </c>
      <c r="E128" s="118">
        <f t="shared" si="14"/>
        <v>0</v>
      </c>
      <c r="F128" s="118">
        <f t="shared" si="14"/>
        <v>4411092</v>
      </c>
      <c r="G128" s="118">
        <f t="shared" si="14"/>
        <v>1684792</v>
      </c>
      <c r="H128" s="118">
        <f t="shared" si="14"/>
        <v>0</v>
      </c>
      <c r="I128" s="118">
        <f t="shared" si="14"/>
        <v>100000</v>
      </c>
      <c r="J128" s="118">
        <f t="shared" si="14"/>
        <v>2726300</v>
      </c>
      <c r="K128" s="118">
        <f t="shared" si="14"/>
        <v>0</v>
      </c>
      <c r="L128" s="118">
        <f t="shared" si="14"/>
        <v>0</v>
      </c>
      <c r="M128" s="135">
        <f t="shared" si="7"/>
        <v>8564401</v>
      </c>
    </row>
    <row r="129" spans="1:13" ht="23.25" thickBot="1" x14ac:dyDescent="0.25">
      <c r="A129" s="23">
        <v>170102</v>
      </c>
      <c r="B129" s="37" t="s">
        <v>155</v>
      </c>
      <c r="C129" s="111">
        <f>SUM(C130)</f>
        <v>2825309</v>
      </c>
      <c r="D129" s="111">
        <f>SUM(D130)</f>
        <v>0</v>
      </c>
      <c r="E129" s="132"/>
      <c r="F129" s="135">
        <f t="shared" si="6"/>
        <v>0</v>
      </c>
      <c r="G129" s="119"/>
      <c r="H129" s="120"/>
      <c r="I129" s="120"/>
      <c r="J129" s="120"/>
      <c r="K129" s="120"/>
      <c r="L129" s="132"/>
      <c r="M129" s="135">
        <f t="shared" si="7"/>
        <v>2825309</v>
      </c>
    </row>
    <row r="130" spans="1:13" ht="147" thickBot="1" x14ac:dyDescent="0.25">
      <c r="A130" s="10" t="s">
        <v>136</v>
      </c>
      <c r="B130" s="41" t="s">
        <v>259</v>
      </c>
      <c r="C130" s="122">
        <v>2825309</v>
      </c>
      <c r="D130" s="111"/>
      <c r="E130" s="112"/>
      <c r="F130" s="135">
        <f t="shared" si="6"/>
        <v>0</v>
      </c>
      <c r="G130" s="111"/>
      <c r="H130" s="115"/>
      <c r="I130" s="115"/>
      <c r="J130" s="115"/>
      <c r="K130" s="115"/>
      <c r="L130" s="112"/>
      <c r="M130" s="135">
        <f t="shared" si="7"/>
        <v>2825309</v>
      </c>
    </row>
    <row r="131" spans="1:13" ht="13.5" thickBot="1" x14ac:dyDescent="0.25">
      <c r="A131" s="10">
        <v>170103</v>
      </c>
      <c r="B131" s="76" t="s">
        <v>278</v>
      </c>
      <c r="C131" s="115">
        <v>25000</v>
      </c>
      <c r="D131" s="111"/>
      <c r="E131" s="112"/>
      <c r="F131" s="135">
        <f>SUM(G131+J131)</f>
        <v>0</v>
      </c>
      <c r="G131" s="111"/>
      <c r="H131" s="115"/>
      <c r="I131" s="115"/>
      <c r="J131" s="115"/>
      <c r="K131" s="115"/>
      <c r="L131" s="112"/>
      <c r="M131" s="135">
        <f>SUM(C131+F131)</f>
        <v>25000</v>
      </c>
    </row>
    <row r="132" spans="1:13" ht="23.25" thickBot="1" x14ac:dyDescent="0.25">
      <c r="A132" s="11">
        <v>170302</v>
      </c>
      <c r="B132" s="33" t="s">
        <v>156</v>
      </c>
      <c r="C132" s="111">
        <f>C133</f>
        <v>1303000</v>
      </c>
      <c r="D132" s="111">
        <f>SUM(D133)</f>
        <v>0</v>
      </c>
      <c r="E132" s="112"/>
      <c r="F132" s="135">
        <f t="shared" si="6"/>
        <v>0</v>
      </c>
      <c r="G132" s="111"/>
      <c r="H132" s="115"/>
      <c r="I132" s="115"/>
      <c r="J132" s="115"/>
      <c r="K132" s="115"/>
      <c r="L132" s="112"/>
      <c r="M132" s="135">
        <f t="shared" si="7"/>
        <v>1303000</v>
      </c>
    </row>
    <row r="133" spans="1:13" ht="147" thickBot="1" x14ac:dyDescent="0.25">
      <c r="A133" s="10" t="s">
        <v>136</v>
      </c>
      <c r="B133" s="41" t="s">
        <v>259</v>
      </c>
      <c r="C133" s="111">
        <v>1303000</v>
      </c>
      <c r="D133" s="111"/>
      <c r="E133" s="112"/>
      <c r="F133" s="135">
        <f t="shared" si="6"/>
        <v>0</v>
      </c>
      <c r="G133" s="111"/>
      <c r="H133" s="115"/>
      <c r="I133" s="115"/>
      <c r="J133" s="115"/>
      <c r="K133" s="115"/>
      <c r="L133" s="112"/>
      <c r="M133" s="135">
        <f t="shared" si="7"/>
        <v>1303000</v>
      </c>
    </row>
    <row r="134" spans="1:13" ht="24.75" customHeight="1" thickBot="1" x14ac:dyDescent="0.25">
      <c r="A134" s="19">
        <v>170703</v>
      </c>
      <c r="B134" s="53" t="s">
        <v>264</v>
      </c>
      <c r="C134" s="128"/>
      <c r="D134" s="116"/>
      <c r="E134" s="129"/>
      <c r="F134" s="135">
        <f>SUM(G134+J134)</f>
        <v>4411092</v>
      </c>
      <c r="G134" s="111">
        <v>1684792</v>
      </c>
      <c r="H134" s="115"/>
      <c r="I134" s="115">
        <v>100000</v>
      </c>
      <c r="J134" s="115">
        <v>2726300</v>
      </c>
      <c r="K134" s="117"/>
      <c r="L134" s="129"/>
      <c r="M134" s="135">
        <f>SUM(C134+F134)</f>
        <v>4411092</v>
      </c>
    </row>
    <row r="135" spans="1:13" ht="34.5" thickBot="1" x14ac:dyDescent="0.25">
      <c r="A135" s="19" t="s">
        <v>136</v>
      </c>
      <c r="B135" s="53" t="s">
        <v>253</v>
      </c>
      <c r="C135" s="128"/>
      <c r="D135" s="116"/>
      <c r="E135" s="129"/>
      <c r="F135" s="135">
        <f t="shared" si="6"/>
        <v>3895300</v>
      </c>
      <c r="G135" s="116">
        <v>1244800</v>
      </c>
      <c r="H135" s="117"/>
      <c r="I135" s="117"/>
      <c r="J135" s="117">
        <v>2650500</v>
      </c>
      <c r="K135" s="117"/>
      <c r="L135" s="129"/>
      <c r="M135" s="135">
        <f t="shared" si="7"/>
        <v>3895300</v>
      </c>
    </row>
    <row r="136" spans="1:13" ht="13.5" thickBot="1" x14ac:dyDescent="0.25">
      <c r="A136" s="22">
        <v>180000</v>
      </c>
      <c r="B136" s="54" t="s">
        <v>169</v>
      </c>
      <c r="C136" s="118">
        <f>SUM(C138+C137)</f>
        <v>0</v>
      </c>
      <c r="D136" s="118">
        <f t="shared" ref="D136:L136" si="15">SUM(D138+D137)</f>
        <v>0</v>
      </c>
      <c r="E136" s="118">
        <f t="shared" si="15"/>
        <v>0</v>
      </c>
      <c r="F136" s="118">
        <f t="shared" si="15"/>
        <v>3856750</v>
      </c>
      <c r="G136" s="118">
        <f t="shared" si="15"/>
        <v>0</v>
      </c>
      <c r="H136" s="118">
        <f t="shared" si="15"/>
        <v>0</v>
      </c>
      <c r="I136" s="118">
        <f t="shared" si="15"/>
        <v>0</v>
      </c>
      <c r="J136" s="118">
        <f t="shared" si="15"/>
        <v>3856750</v>
      </c>
      <c r="K136" s="118">
        <f t="shared" si="15"/>
        <v>3856750</v>
      </c>
      <c r="L136" s="118">
        <f t="shared" si="15"/>
        <v>0</v>
      </c>
      <c r="M136" s="135">
        <f t="shared" si="7"/>
        <v>3856750</v>
      </c>
    </row>
    <row r="137" spans="1:13" ht="15.75" hidden="1" customHeight="1" thickBot="1" x14ac:dyDescent="0.25">
      <c r="A137" s="166">
        <v>180404</v>
      </c>
      <c r="B137" s="236" t="s">
        <v>269</v>
      </c>
      <c r="C137" s="168"/>
      <c r="D137" s="169"/>
      <c r="E137" s="235"/>
      <c r="F137" s="135">
        <f>SUM(G137+J137)</f>
        <v>0</v>
      </c>
      <c r="G137" s="169"/>
      <c r="H137" s="173"/>
      <c r="I137" s="173"/>
      <c r="J137" s="173"/>
      <c r="K137" s="173"/>
      <c r="L137" s="170"/>
      <c r="M137" s="135">
        <f t="shared" si="7"/>
        <v>0</v>
      </c>
    </row>
    <row r="138" spans="1:13" ht="34.5" thickBot="1" x14ac:dyDescent="0.25">
      <c r="A138" s="7">
        <v>180409</v>
      </c>
      <c r="B138" s="55" t="s">
        <v>231</v>
      </c>
      <c r="C138" s="131"/>
      <c r="D138" s="119"/>
      <c r="E138" s="132"/>
      <c r="F138" s="237">
        <f t="shared" si="6"/>
        <v>3856750</v>
      </c>
      <c r="G138" s="119"/>
      <c r="H138" s="120"/>
      <c r="I138" s="120"/>
      <c r="J138" s="120">
        <v>3856750</v>
      </c>
      <c r="K138" s="120">
        <v>3856750</v>
      </c>
      <c r="L138" s="234"/>
      <c r="M138" s="135">
        <f t="shared" si="7"/>
        <v>3856750</v>
      </c>
    </row>
    <row r="139" spans="1:13" ht="25.5" customHeight="1" thickBot="1" x14ac:dyDescent="0.25">
      <c r="A139" s="22">
        <v>200000</v>
      </c>
      <c r="B139" s="54" t="s">
        <v>170</v>
      </c>
      <c r="C139" s="123">
        <f>SUM(C140)</f>
        <v>0</v>
      </c>
      <c r="D139" s="164">
        <f t="shared" ref="D139:L139" si="16">SUM(D140)</f>
        <v>0</v>
      </c>
      <c r="E139" s="165">
        <f t="shared" si="16"/>
        <v>0</v>
      </c>
      <c r="F139" s="228">
        <f t="shared" si="6"/>
        <v>77831</v>
      </c>
      <c r="G139" s="164">
        <f t="shared" si="16"/>
        <v>77831</v>
      </c>
      <c r="H139" s="171">
        <f t="shared" si="16"/>
        <v>0</v>
      </c>
      <c r="I139" s="171">
        <f t="shared" si="16"/>
        <v>0</v>
      </c>
      <c r="J139" s="171">
        <f t="shared" si="16"/>
        <v>0</v>
      </c>
      <c r="K139" s="171">
        <f t="shared" si="16"/>
        <v>0</v>
      </c>
      <c r="L139" s="165">
        <f t="shared" si="16"/>
        <v>0</v>
      </c>
      <c r="M139" s="135">
        <f t="shared" si="7"/>
        <v>77831</v>
      </c>
    </row>
    <row r="140" spans="1:13" ht="14.25" customHeight="1" thickBot="1" x14ac:dyDescent="0.25">
      <c r="A140" s="166">
        <v>200200</v>
      </c>
      <c r="B140" s="167" t="s">
        <v>157</v>
      </c>
      <c r="C140" s="168"/>
      <c r="D140" s="169"/>
      <c r="E140" s="170"/>
      <c r="F140" s="135">
        <f t="shared" si="6"/>
        <v>77831</v>
      </c>
      <c r="G140" s="172">
        <v>77831</v>
      </c>
      <c r="H140" s="173"/>
      <c r="I140" s="173"/>
      <c r="J140" s="173"/>
      <c r="K140" s="173"/>
      <c r="L140" s="170"/>
      <c r="M140" s="135">
        <f t="shared" si="7"/>
        <v>77831</v>
      </c>
    </row>
    <row r="141" spans="1:13" ht="15" hidden="1" customHeight="1" thickBot="1" x14ac:dyDescent="0.25">
      <c r="A141" s="162">
        <v>210000</v>
      </c>
      <c r="B141" s="163" t="s">
        <v>171</v>
      </c>
      <c r="C141" s="123">
        <f>SUM(C142)</f>
        <v>0</v>
      </c>
      <c r="D141" s="164">
        <f t="shared" ref="D141:L141" si="17">SUM(D142)</f>
        <v>0</v>
      </c>
      <c r="E141" s="165">
        <f t="shared" si="17"/>
        <v>0</v>
      </c>
      <c r="F141" s="135">
        <f t="shared" si="6"/>
        <v>0</v>
      </c>
      <c r="G141" s="164">
        <f t="shared" si="17"/>
        <v>0</v>
      </c>
      <c r="H141" s="171">
        <f t="shared" si="17"/>
        <v>0</v>
      </c>
      <c r="I141" s="171">
        <f t="shared" si="17"/>
        <v>0</v>
      </c>
      <c r="J141" s="171">
        <f t="shared" si="17"/>
        <v>0</v>
      </c>
      <c r="K141" s="171">
        <f t="shared" si="17"/>
        <v>0</v>
      </c>
      <c r="L141" s="165">
        <f t="shared" si="17"/>
        <v>0</v>
      </c>
      <c r="M141" s="135">
        <f t="shared" si="7"/>
        <v>0</v>
      </c>
    </row>
    <row r="142" spans="1:13" ht="17.25" hidden="1" customHeight="1" thickBot="1" x14ac:dyDescent="0.25">
      <c r="A142" s="20">
        <v>210105</v>
      </c>
      <c r="B142" s="134" t="s">
        <v>158</v>
      </c>
      <c r="C142" s="131"/>
      <c r="D142" s="119"/>
      <c r="E142" s="132"/>
      <c r="F142" s="135">
        <f t="shared" si="6"/>
        <v>0</v>
      </c>
      <c r="G142" s="119"/>
      <c r="H142" s="120"/>
      <c r="I142" s="120"/>
      <c r="J142" s="120"/>
      <c r="K142" s="120"/>
      <c r="L142" s="120"/>
      <c r="M142" s="135">
        <f t="shared" si="7"/>
        <v>0</v>
      </c>
    </row>
    <row r="143" spans="1:13" ht="14.25" hidden="1" customHeight="1" thickBot="1" x14ac:dyDescent="0.25">
      <c r="A143" s="219"/>
      <c r="B143" s="220" t="s">
        <v>159</v>
      </c>
      <c r="C143" s="221"/>
      <c r="D143" s="222"/>
      <c r="E143" s="223"/>
      <c r="F143" s="135">
        <f t="shared" si="6"/>
        <v>0</v>
      </c>
      <c r="G143" s="222"/>
      <c r="H143" s="224"/>
      <c r="I143" s="224"/>
      <c r="J143" s="224"/>
      <c r="K143" s="224"/>
      <c r="L143" s="223"/>
      <c r="M143" s="135">
        <f t="shared" si="7"/>
        <v>0</v>
      </c>
    </row>
    <row r="144" spans="1:13" ht="15" hidden="1" customHeight="1" thickBot="1" x14ac:dyDescent="0.25">
      <c r="A144" s="22">
        <v>230000</v>
      </c>
      <c r="B144" s="225" t="s">
        <v>238</v>
      </c>
      <c r="C144" s="123">
        <f>SUM(C145)</f>
        <v>0</v>
      </c>
      <c r="D144" s="164">
        <f t="shared" ref="D144:L144" si="18">SUM(D145)</f>
        <v>0</v>
      </c>
      <c r="E144" s="165">
        <f t="shared" si="18"/>
        <v>0</v>
      </c>
      <c r="F144" s="135">
        <f>SUM(G144+J144)</f>
        <v>0</v>
      </c>
      <c r="G144" s="164">
        <f t="shared" si="18"/>
        <v>0</v>
      </c>
      <c r="H144" s="171">
        <f t="shared" si="18"/>
        <v>0</v>
      </c>
      <c r="I144" s="171">
        <f t="shared" si="18"/>
        <v>0</v>
      </c>
      <c r="J144" s="171">
        <f t="shared" si="18"/>
        <v>0</v>
      </c>
      <c r="K144" s="171">
        <f t="shared" si="18"/>
        <v>0</v>
      </c>
      <c r="L144" s="165">
        <f t="shared" si="18"/>
        <v>0</v>
      </c>
      <c r="M144" s="135">
        <f>SUM(C144+F144)</f>
        <v>0</v>
      </c>
    </row>
    <row r="145" spans="1:13" ht="15.75" hidden="1" customHeight="1" thickBot="1" x14ac:dyDescent="0.25">
      <c r="A145" s="7">
        <v>230100</v>
      </c>
      <c r="B145" s="226" t="s">
        <v>237</v>
      </c>
      <c r="C145" s="121"/>
      <c r="D145" s="124"/>
      <c r="E145" s="133"/>
      <c r="F145" s="135">
        <f>SUM(G145+J145)</f>
        <v>0</v>
      </c>
      <c r="G145" s="119"/>
      <c r="H145" s="120"/>
      <c r="I145" s="120"/>
      <c r="J145" s="120"/>
      <c r="K145" s="120"/>
      <c r="L145" s="120"/>
      <c r="M145" s="135">
        <f>SUM(C145+F145)</f>
        <v>0</v>
      </c>
    </row>
    <row r="146" spans="1:13" ht="13.5" thickBot="1" x14ac:dyDescent="0.25">
      <c r="A146" s="22">
        <v>240000</v>
      </c>
      <c r="B146" s="49" t="s">
        <v>23</v>
      </c>
      <c r="C146" s="118">
        <f>SUM(C147:C148)</f>
        <v>0</v>
      </c>
      <c r="D146" s="126">
        <f t="shared" ref="D146:L146" si="19">SUM(D147:D148)</f>
        <v>0</v>
      </c>
      <c r="E146" s="130">
        <f t="shared" si="19"/>
        <v>0</v>
      </c>
      <c r="F146" s="135">
        <f t="shared" si="6"/>
        <v>1322886</v>
      </c>
      <c r="G146" s="126">
        <f t="shared" si="19"/>
        <v>777242</v>
      </c>
      <c r="H146" s="127">
        <f t="shared" si="19"/>
        <v>0</v>
      </c>
      <c r="I146" s="127">
        <f t="shared" si="19"/>
        <v>11000</v>
      </c>
      <c r="J146" s="127">
        <f t="shared" si="19"/>
        <v>545644</v>
      </c>
      <c r="K146" s="127">
        <f t="shared" si="19"/>
        <v>0</v>
      </c>
      <c r="L146" s="130">
        <f t="shared" si="19"/>
        <v>0</v>
      </c>
      <c r="M146" s="135">
        <f t="shared" si="7"/>
        <v>1322886</v>
      </c>
    </row>
    <row r="147" spans="1:13" ht="13.5" thickBot="1" x14ac:dyDescent="0.25">
      <c r="A147" s="20">
        <v>240601</v>
      </c>
      <c r="B147" s="37" t="s">
        <v>186</v>
      </c>
      <c r="C147" s="131"/>
      <c r="D147" s="119"/>
      <c r="E147" s="132"/>
      <c r="F147" s="135">
        <f t="shared" si="6"/>
        <v>633836</v>
      </c>
      <c r="G147" s="111">
        <v>254192</v>
      </c>
      <c r="H147" s="115"/>
      <c r="I147" s="115"/>
      <c r="J147" s="115">
        <v>379644</v>
      </c>
      <c r="K147" s="120"/>
      <c r="L147" s="132"/>
      <c r="M147" s="135">
        <f t="shared" si="7"/>
        <v>633836</v>
      </c>
    </row>
    <row r="148" spans="1:13" ht="34.5" thickBot="1" x14ac:dyDescent="0.25">
      <c r="A148" s="19">
        <v>240900</v>
      </c>
      <c r="B148" s="45" t="s">
        <v>160</v>
      </c>
      <c r="C148" s="128"/>
      <c r="D148" s="116"/>
      <c r="E148" s="129"/>
      <c r="F148" s="135">
        <f t="shared" si="6"/>
        <v>689050</v>
      </c>
      <c r="G148" s="111">
        <v>523050</v>
      </c>
      <c r="H148" s="115"/>
      <c r="I148" s="115">
        <v>11000</v>
      </c>
      <c r="J148" s="115">
        <v>166000</v>
      </c>
      <c r="K148" s="117"/>
      <c r="L148" s="129"/>
      <c r="M148" s="135">
        <f t="shared" si="7"/>
        <v>689050</v>
      </c>
    </row>
    <row r="149" spans="1:13" ht="13.5" thickBot="1" x14ac:dyDescent="0.25">
      <c r="A149" s="22">
        <v>250000</v>
      </c>
      <c r="B149" s="49" t="s">
        <v>273</v>
      </c>
      <c r="C149" s="106">
        <f>SUM(C150+C152+C153+C154+C155+C157)</f>
        <v>1622782</v>
      </c>
      <c r="D149" s="107">
        <f t="shared" ref="D149:L149" si="20">SUM(D150+D152+D153+D154+D155+D157)</f>
        <v>0</v>
      </c>
      <c r="E149" s="108">
        <f t="shared" si="20"/>
        <v>0</v>
      </c>
      <c r="F149" s="135">
        <f t="shared" si="6"/>
        <v>0</v>
      </c>
      <c r="G149" s="107">
        <f t="shared" si="20"/>
        <v>0</v>
      </c>
      <c r="H149" s="109">
        <f t="shared" si="20"/>
        <v>0</v>
      </c>
      <c r="I149" s="109">
        <f t="shared" si="20"/>
        <v>0</v>
      </c>
      <c r="J149" s="109">
        <f>SUM(J150+J152+J153+J154+J155+J157)</f>
        <v>0</v>
      </c>
      <c r="K149" s="109">
        <f t="shared" si="20"/>
        <v>0</v>
      </c>
      <c r="L149" s="108">
        <f t="shared" si="20"/>
        <v>0</v>
      </c>
      <c r="M149" s="135">
        <f>SUM(C149+F149)</f>
        <v>1622782</v>
      </c>
    </row>
    <row r="150" spans="1:13" ht="15" hidden="1" customHeight="1" thickBot="1" x14ac:dyDescent="0.25">
      <c r="A150" s="24">
        <v>250203</v>
      </c>
      <c r="B150" s="56" t="s">
        <v>163</v>
      </c>
      <c r="C150" s="131"/>
      <c r="D150" s="119"/>
      <c r="E150" s="132"/>
      <c r="F150" s="135">
        <f t="shared" si="6"/>
        <v>0</v>
      </c>
      <c r="G150" s="119"/>
      <c r="H150" s="120"/>
      <c r="I150" s="120"/>
      <c r="J150" s="120"/>
      <c r="K150" s="120"/>
      <c r="L150" s="132"/>
      <c r="M150" s="135">
        <f t="shared" si="7"/>
        <v>0</v>
      </c>
    </row>
    <row r="151" spans="1:13" ht="13.5" hidden="1" customHeight="1" thickBot="1" x14ac:dyDescent="0.25">
      <c r="A151" s="6"/>
      <c r="B151" s="57" t="s">
        <v>164</v>
      </c>
      <c r="C151" s="122"/>
      <c r="D151" s="111"/>
      <c r="E151" s="112"/>
      <c r="F151" s="135">
        <f t="shared" si="6"/>
        <v>0</v>
      </c>
      <c r="G151" s="111"/>
      <c r="H151" s="115"/>
      <c r="I151" s="115"/>
      <c r="J151" s="115"/>
      <c r="K151" s="115"/>
      <c r="L151" s="112"/>
      <c r="M151" s="135">
        <f t="shared" si="7"/>
        <v>0</v>
      </c>
    </row>
    <row r="152" spans="1:13" ht="13.5" hidden="1" customHeight="1" thickBot="1" x14ac:dyDescent="0.25">
      <c r="A152" s="6">
        <v>250306</v>
      </c>
      <c r="B152" s="58" t="s">
        <v>165</v>
      </c>
      <c r="C152" s="122"/>
      <c r="D152" s="111"/>
      <c r="E152" s="112"/>
      <c r="F152" s="135">
        <f t="shared" si="6"/>
        <v>0</v>
      </c>
      <c r="G152" s="111"/>
      <c r="H152" s="115"/>
      <c r="I152" s="115"/>
      <c r="J152" s="115"/>
      <c r="K152" s="115"/>
      <c r="L152" s="112"/>
      <c r="M152" s="135">
        <f t="shared" si="7"/>
        <v>0</v>
      </c>
    </row>
    <row r="153" spans="1:13" ht="13.5" hidden="1" customHeight="1" thickBot="1" x14ac:dyDescent="0.25">
      <c r="A153" s="12">
        <v>250344</v>
      </c>
      <c r="B153" s="58" t="s">
        <v>167</v>
      </c>
      <c r="C153" s="122"/>
      <c r="D153" s="111"/>
      <c r="E153" s="112"/>
      <c r="F153" s="135">
        <f t="shared" si="6"/>
        <v>0</v>
      </c>
      <c r="G153" s="111"/>
      <c r="H153" s="115"/>
      <c r="I153" s="115"/>
      <c r="J153" s="115"/>
      <c r="K153" s="115"/>
      <c r="L153" s="112"/>
      <c r="M153" s="135">
        <f t="shared" si="7"/>
        <v>0</v>
      </c>
    </row>
    <row r="154" spans="1:13" ht="13.5" thickBot="1" x14ac:dyDescent="0.25">
      <c r="A154" s="10">
        <v>250404</v>
      </c>
      <c r="B154" s="33" t="s">
        <v>166</v>
      </c>
      <c r="C154" s="122">
        <v>1588782</v>
      </c>
      <c r="D154" s="111"/>
      <c r="E154" s="112"/>
      <c r="F154" s="135">
        <f>SUM(G154+J154)</f>
        <v>0</v>
      </c>
      <c r="G154" s="111"/>
      <c r="H154" s="115"/>
      <c r="I154" s="115"/>
      <c r="J154" s="115"/>
      <c r="K154" s="115"/>
      <c r="L154" s="112"/>
      <c r="M154" s="135">
        <f>SUM(C154+F154)</f>
        <v>1588782</v>
      </c>
    </row>
    <row r="155" spans="1:13" ht="68.25" hidden="1" thickBot="1" x14ac:dyDescent="0.25">
      <c r="A155" s="6">
        <v>250915</v>
      </c>
      <c r="B155" s="59" t="s">
        <v>161</v>
      </c>
      <c r="C155" s="122"/>
      <c r="D155" s="111"/>
      <c r="E155" s="112"/>
      <c r="F155" s="135">
        <f>SUM(G155+J155)</f>
        <v>0</v>
      </c>
      <c r="G155" s="111">
        <f>SUM(G156)</f>
        <v>0</v>
      </c>
      <c r="H155" s="115"/>
      <c r="I155" s="115"/>
      <c r="J155" s="115"/>
      <c r="K155" s="115"/>
      <c r="L155" s="112"/>
      <c r="M155" s="135">
        <f>SUM(C155+F155)</f>
        <v>0</v>
      </c>
    </row>
    <row r="156" spans="1:13" ht="90" hidden="1" customHeight="1" thickBot="1" x14ac:dyDescent="0.25">
      <c r="A156" s="6"/>
      <c r="B156" s="33" t="s">
        <v>162</v>
      </c>
      <c r="C156" s="122"/>
      <c r="D156" s="111"/>
      <c r="E156" s="112"/>
      <c r="F156" s="135">
        <f>SUM(G156+J156)</f>
        <v>0</v>
      </c>
      <c r="G156" s="116"/>
      <c r="H156" s="115"/>
      <c r="I156" s="115"/>
      <c r="J156" s="115"/>
      <c r="K156" s="115"/>
      <c r="L156" s="112"/>
      <c r="M156" s="135">
        <f>SUM(C156+F156)</f>
        <v>0</v>
      </c>
    </row>
    <row r="157" spans="1:13" ht="12.75" customHeight="1" thickBot="1" x14ac:dyDescent="0.25">
      <c r="A157" s="19">
        <v>250102</v>
      </c>
      <c r="B157" s="45" t="s">
        <v>274</v>
      </c>
      <c r="C157" s="128">
        <v>34000</v>
      </c>
      <c r="D157" s="116"/>
      <c r="E157" s="129"/>
      <c r="F157" s="135">
        <f>SUM(G157+J157)</f>
        <v>0</v>
      </c>
      <c r="G157" s="116"/>
      <c r="H157" s="117"/>
      <c r="I157" s="117"/>
      <c r="J157" s="117"/>
      <c r="K157" s="117"/>
      <c r="L157" s="129"/>
      <c r="M157" s="135">
        <f>SUM(C157+F157)</f>
        <v>34000</v>
      </c>
    </row>
    <row r="158" spans="1:13" ht="13.5" thickBot="1" x14ac:dyDescent="0.25">
      <c r="A158" s="25"/>
      <c r="B158" s="49" t="s">
        <v>168</v>
      </c>
      <c r="C158" s="107">
        <f>SUM(C14+C16+C28+C40+C101+C110+C118+C122+C125+C128+C136+C139+C149+C146+C141+C144)</f>
        <v>405372693</v>
      </c>
      <c r="D158" s="107">
        <f t="shared" ref="D158:M158" si="21">SUM(D14+D16+D28+D40+D101+D110+D118+D122+D125+D128+D136+D139+D149+D146+D141+D144)</f>
        <v>159462293</v>
      </c>
      <c r="E158" s="107">
        <f t="shared" si="21"/>
        <v>39730423</v>
      </c>
      <c r="F158" s="107">
        <f t="shared" si="21"/>
        <v>61282265</v>
      </c>
      <c r="G158" s="107">
        <f t="shared" si="21"/>
        <v>15534781</v>
      </c>
      <c r="H158" s="107">
        <f t="shared" si="21"/>
        <v>2001544</v>
      </c>
      <c r="I158" s="107">
        <f t="shared" si="21"/>
        <v>794595</v>
      </c>
      <c r="J158" s="107">
        <f>SUM(J14+J16+J28+J40+J101+J110+J118+J122+J125+J128+J136+J139+J149+J146+J141+J144)</f>
        <v>45747484</v>
      </c>
      <c r="K158" s="107">
        <f t="shared" si="21"/>
        <v>42450540</v>
      </c>
      <c r="L158" s="107">
        <f t="shared" si="21"/>
        <v>10358000</v>
      </c>
      <c r="M158" s="107">
        <f t="shared" si="21"/>
        <v>466654958</v>
      </c>
    </row>
    <row r="160" spans="1:13" ht="27.75" customHeight="1" x14ac:dyDescent="0.2">
      <c r="B160" s="105" t="s">
        <v>219</v>
      </c>
      <c r="C160" s="105"/>
      <c r="D160" s="105"/>
      <c r="E160" s="105"/>
      <c r="F160" s="105"/>
      <c r="J160" s="105" t="s">
        <v>236</v>
      </c>
    </row>
    <row r="161" spans="2:10" ht="30" customHeight="1" x14ac:dyDescent="0.2">
      <c r="B161" t="s">
        <v>173</v>
      </c>
      <c r="J161" t="s">
        <v>217</v>
      </c>
    </row>
  </sheetData>
  <mergeCells count="22">
    <mergeCell ref="J9:J12"/>
    <mergeCell ref="K9:L10"/>
    <mergeCell ref="A8:A12"/>
    <mergeCell ref="C8:E8"/>
    <mergeCell ref="E11:E12"/>
    <mergeCell ref="D9:E10"/>
    <mergeCell ref="D11:D12"/>
    <mergeCell ref="H11:H12"/>
    <mergeCell ref="F9:F12"/>
    <mergeCell ref="G9:G12"/>
    <mergeCell ref="F8:L8"/>
    <mergeCell ref="H9:I10"/>
    <mergeCell ref="K1:M1"/>
    <mergeCell ref="K2:M2"/>
    <mergeCell ref="K3:M3"/>
    <mergeCell ref="M8:M12"/>
    <mergeCell ref="A5:M5"/>
    <mergeCell ref="A6:M6"/>
    <mergeCell ref="I11:I12"/>
    <mergeCell ref="K11:K12"/>
    <mergeCell ref="B8:B12"/>
    <mergeCell ref="C9:C12"/>
  </mergeCells>
  <phoneticPr fontId="6" type="noConversion"/>
  <hyperlinks>
    <hyperlink ref="A58" location="_ftnref1" display="_ftnref1"/>
  </hyperlinks>
  <pageMargins left="0.39370078740157483" right="0.19685039370078741" top="0.19685039370078741" bottom="0.19685039370078741" header="0.51181102362204722" footer="0.51181102362204722"/>
  <pageSetup paperSize="9" scale="51"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дод3</vt:lpstr>
      <vt:lpstr>дод2</vt:lpstr>
      <vt:lpstr>дод2!_ftn1</vt:lpstr>
      <vt:lpstr>дод2!_ftnref1</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2012-11-01T13:47:12Z</cp:lastPrinted>
  <dcterms:created xsi:type="dcterms:W3CDTF">2010-12-21T14:07:35Z</dcterms:created>
  <dcterms:modified xsi:type="dcterms:W3CDTF">2022-02-22T07:05:30Z</dcterms:modified>
</cp:coreProperties>
</file>