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май\20.05.2021\20.05.2021.1\"/>
    </mc:Choice>
  </mc:AlternateContent>
  <bookViews>
    <workbookView xWindow="0" yWindow="0" windowWidth="20490" windowHeight="7620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75" i="1" l="1"/>
  <c r="H75" i="1"/>
  <c r="G74" i="1"/>
  <c r="K73" i="1"/>
  <c r="K75" i="1"/>
  <c r="G73" i="1"/>
  <c r="G75" i="1"/>
  <c r="J68" i="1"/>
  <c r="I68" i="1"/>
  <c r="K64" i="1"/>
  <c r="H64" i="1"/>
  <c r="G64" i="1"/>
  <c r="K62" i="1"/>
  <c r="H62" i="1"/>
  <c r="G62" i="1"/>
  <c r="K60" i="1"/>
  <c r="H60" i="1"/>
  <c r="H68" i="1"/>
  <c r="H69" i="1"/>
  <c r="G60" i="1"/>
  <c r="K58" i="1"/>
  <c r="J58" i="1"/>
  <c r="J69" i="1"/>
  <c r="I58" i="1"/>
  <c r="H58" i="1"/>
  <c r="G58" i="1"/>
  <c r="I41" i="1"/>
  <c r="J38" i="1"/>
  <c r="H38" i="1"/>
  <c r="G38" i="1"/>
  <c r="K36" i="1"/>
  <c r="K41" i="1"/>
  <c r="H36" i="1"/>
  <c r="G36" i="1"/>
  <c r="J35" i="1"/>
  <c r="H35" i="1"/>
  <c r="G35" i="1"/>
  <c r="J34" i="1"/>
  <c r="H34" i="1"/>
  <c r="G34" i="1"/>
  <c r="J33" i="1"/>
  <c r="J41" i="1"/>
  <c r="J42" i="1"/>
  <c r="H33" i="1"/>
  <c r="G33" i="1"/>
  <c r="J31" i="1"/>
  <c r="I31" i="1"/>
  <c r="H26" i="1"/>
  <c r="K22" i="1"/>
  <c r="H22" i="1"/>
  <c r="G22" i="1"/>
  <c r="K18" i="1"/>
  <c r="K31" i="1"/>
  <c r="H18" i="1"/>
  <c r="G18" i="1"/>
  <c r="G31" i="1"/>
  <c r="H31" i="1"/>
  <c r="K68" i="1"/>
  <c r="K69" i="1"/>
  <c r="G41" i="1"/>
  <c r="G42" i="1"/>
  <c r="H41" i="1"/>
  <c r="H42" i="1"/>
  <c r="H76" i="1"/>
  <c r="H77" i="1"/>
  <c r="G68" i="1"/>
  <c r="G69" i="1"/>
  <c r="G76" i="1"/>
  <c r="K42" i="1"/>
  <c r="J76" i="1"/>
  <c r="J77" i="1"/>
  <c r="G77" i="1"/>
  <c r="K76" i="1"/>
  <c r="K77" i="1"/>
</calcChain>
</file>

<file path=xl/sharedStrings.xml><?xml version="1.0" encoding="utf-8"?>
<sst xmlns="http://schemas.openxmlformats.org/spreadsheetml/2006/main" count="216" uniqueCount="99">
  <si>
    <t>Додаток 2</t>
  </si>
  <si>
    <t>до рішення виконавчого комітету</t>
  </si>
  <si>
    <t>Мелітопольської міської ради</t>
  </si>
  <si>
    <t>Запорізької області</t>
  </si>
  <si>
    <r>
      <rPr>
        <b/>
        <sz val="12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№</t>
    </r>
    <r>
      <rPr>
        <b/>
        <u/>
        <sz val="12"/>
        <rFont val="Arial"/>
        <family val="2"/>
        <charset val="204"/>
      </rPr>
      <t xml:space="preserve">                      </t>
    </r>
    <r>
      <rPr>
        <b/>
        <sz val="12"/>
        <rFont val="Arial"/>
        <family val="2"/>
        <charset val="204"/>
      </rPr>
      <t xml:space="preserve">               </t>
    </r>
  </si>
  <si>
    <t>П Л А Н</t>
  </si>
  <si>
    <t>заходів щодо підготовки орендованого обладнання теплового</t>
  </si>
  <si>
    <t xml:space="preserve">  господарства  ТОВ "Тепло-Мелітополь"  до роботи в осінньо – зимовий період 2021-2022 року</t>
  </si>
  <si>
    <t>№
п.п.</t>
  </si>
  <si>
    <t>Инв.  №</t>
  </si>
  <si>
    <t>Найменування  заходів</t>
  </si>
  <si>
    <t>Виконавець</t>
  </si>
  <si>
    <t>Термін виконання</t>
  </si>
  <si>
    <t>Планована 
вартість робіт  в   тис. грн.</t>
  </si>
  <si>
    <t>Загальна вартість, грн</t>
  </si>
  <si>
    <t>За рахунок</t>
  </si>
  <si>
    <t>початок робіт</t>
  </si>
  <si>
    <t>закінчення робіт</t>
  </si>
  <si>
    <t>ВСЬОГО</t>
  </si>
  <si>
    <t>Вартість матеріалів (без ПДВ)</t>
  </si>
  <si>
    <t>Міського бюджету</t>
  </si>
  <si>
    <t>амортизаційних відрахувань</t>
  </si>
  <si>
    <t>Експлуатаційних витрат</t>
  </si>
  <si>
    <t>РОЗДІЛ І</t>
  </si>
  <si>
    <t>Капітальні та поточні ремонти обладнання і теплових мереж</t>
  </si>
  <si>
    <t>ЕРТМ-1</t>
  </si>
  <si>
    <t>КАПІТАЛЬНІ ТА ПОТОЧНІ РЕМОНТИ ОБЛАДНАННЯ</t>
  </si>
  <si>
    <t>Перенесення підживлюючого та пожежного водопроводу в котельні по вул. Покровській, 61/1</t>
  </si>
  <si>
    <t>липень</t>
  </si>
  <si>
    <t>Реконструкція котельні по вул. Ногайській, 1б</t>
  </si>
  <si>
    <t>травень</t>
  </si>
  <si>
    <t>Реконструкція котельні по вул. Пожарського, 2/24</t>
  </si>
  <si>
    <t>П/ремонт, встановлення газових фільтрів ФГ-150 (2 шт.) та шарових кранів ДУ-150 мм (2 шт.) перед регуляторами тиску газу РДГ-150 (2 шт.) у котельні по вул. Покровській, 61/1</t>
  </si>
  <si>
    <t xml:space="preserve">   ГС,           ЕРТМ-1 </t>
  </si>
  <si>
    <t>червень</t>
  </si>
  <si>
    <t>П/ремонт, заміна встановлених ПЗК котлів ПТВМ-30 на КПЗЕ - 2 шт. котельні по вул. Покровська, 61/1</t>
  </si>
  <si>
    <t>П/ремонт, перенесення ШРП від будівлі котельні по вул. Інтеркультурній, 402/1</t>
  </si>
  <si>
    <t>серпень</t>
  </si>
  <si>
    <t>Встановлення 2-х автоматичних конденсаторних установок на 40кВар в РП-6 кВ, вул. Покровська,61</t>
  </si>
  <si>
    <t xml:space="preserve">   ЕС,           ЕРТМ-1 </t>
  </si>
  <si>
    <t>П/ремонт встановлення обігрівача в РП-6 кВ, вул. Покровська, 61</t>
  </si>
  <si>
    <t>1040, 1114, 1114</t>
  </si>
  <si>
    <t xml:space="preserve">П/ремонт встановлення сигналізаторів "Варта" на: котельня по вул. Індустріальній, 89; 75 квартал по вул. Інтеркультурній, 402/1; котельня по вул. Лютневій, 237/1; котельня по вул. Пожарського, 2/24; котельня по вул. Ногайській, 1б </t>
  </si>
  <si>
    <t>П/ремонт мережі освітлення котельні СШ №25, вул. Гетьманська, 93</t>
  </si>
  <si>
    <t>ГВ котлів ЕРТМ-1</t>
  </si>
  <si>
    <t>Ремонт  обладнання  КВЗіА (держповірка)</t>
  </si>
  <si>
    <t>ЕС</t>
  </si>
  <si>
    <t xml:space="preserve">Ремонт  електрообладнання          </t>
  </si>
  <si>
    <t>Підсумок по ремонтах обладнання:</t>
  </si>
  <si>
    <t xml:space="preserve">КАПІТАЛЬНІ ТА ПОТОЧНІ РЕМОНТИ ТЕПЛОВИХ МЕРЕЖ </t>
  </si>
  <si>
    <r>
      <rPr>
        <sz val="8"/>
        <rFont val="Arial"/>
        <family val="2"/>
        <charset val="204"/>
      </rPr>
      <t xml:space="preserve">К/ремонт теплової мережі від котельні по вул. Покровської до СТК-3 по вул. Гетьманської та від СТК-3 до ТК по вул. Героїв України (вул. Петра Дорошенка, 31) </t>
    </r>
    <r>
      <rPr>
        <sz val="8"/>
        <rFont val="Calibri"/>
        <family val="2"/>
        <charset val="204"/>
      </rPr>
      <t>Ø</t>
    </r>
    <r>
      <rPr>
        <sz val="8"/>
        <rFont val="Arial"/>
        <family val="2"/>
        <charset val="204"/>
      </rPr>
      <t xml:space="preserve"> 530, L=580 м.</t>
    </r>
  </si>
  <si>
    <r>
      <rPr>
        <sz val="8"/>
        <rFont val="Arial"/>
        <family val="2"/>
        <charset val="204"/>
      </rPr>
      <t xml:space="preserve">К/ремонт теплової мержі 281-го кварталу від ж.б. 23 пр. Б.Хмельницького до вул. Каспійської, 10 до ж.б. 18 вул. Монастирська (пр. Б.Хмельницького,23) </t>
    </r>
    <r>
      <rPr>
        <sz val="8"/>
        <rFont val="Calibri"/>
        <family val="2"/>
        <charset val="204"/>
      </rPr>
      <t>Ø</t>
    </r>
    <r>
      <rPr>
        <sz val="8"/>
        <rFont val="Arial"/>
        <family val="2"/>
        <charset val="204"/>
      </rPr>
      <t xml:space="preserve"> 219, L=130 м.</t>
    </r>
  </si>
  <si>
    <r>
      <rPr>
        <sz val="8"/>
        <rFont val="Arial"/>
        <family val="2"/>
        <charset val="204"/>
      </rPr>
      <t xml:space="preserve">К/ремонт теплової мережі від котельні по вул. Покровська до гуртожитку ж.б. 41 по вул. Універсітецька (ділянка за БК "Шевченка) </t>
    </r>
    <r>
      <rPr>
        <sz val="8"/>
        <rFont val="Calibri"/>
        <family val="2"/>
        <charset val="204"/>
      </rPr>
      <t>Ø</t>
    </r>
    <r>
      <rPr>
        <sz val="8"/>
        <rFont val="Arial"/>
        <family val="2"/>
        <charset val="204"/>
      </rPr>
      <t xml:space="preserve"> 159, L=120 м.</t>
    </r>
  </si>
  <si>
    <r>
      <rPr>
        <sz val="8"/>
        <rFont val="Arial"/>
        <family val="2"/>
        <charset val="204"/>
      </rPr>
      <t xml:space="preserve">П/ремонт теплової мережі 113-го кварталу від ж.б. 17 по вул. Ярослава Мудрого через ТК ж.б. 66 вул. Шмідта до ТК вул. Фучіка, 35. </t>
    </r>
    <r>
      <rPr>
        <sz val="8"/>
        <rFont val="Calibri"/>
        <family val="2"/>
        <charset val="204"/>
      </rPr>
      <t>Ø</t>
    </r>
    <r>
      <rPr>
        <sz val="8"/>
        <rFont val="Arial"/>
        <family val="2"/>
        <charset val="204"/>
      </rPr>
      <t xml:space="preserve"> 89, L=370 м.</t>
    </r>
  </si>
  <si>
    <r>
      <rPr>
        <sz val="8"/>
        <rFont val="Arial"/>
        <family val="2"/>
        <charset val="204"/>
      </rPr>
      <t xml:space="preserve">П/ремонт теплової мережі 87-го кварталу від ТК вул. Гетьманська до ТК ж.б. 143 вул. Гетьманська, та від ТК ж.б.137 вул. Гетьманська до ТК вул. Беляєва, 57а. </t>
    </r>
    <r>
      <rPr>
        <sz val="8"/>
        <rFont val="Calibri"/>
        <family val="2"/>
        <charset val="204"/>
      </rPr>
      <t>Ø</t>
    </r>
    <r>
      <rPr>
        <sz val="8"/>
        <rFont val="Arial"/>
        <family val="2"/>
        <charset val="204"/>
      </rPr>
      <t xml:space="preserve"> 159, L=280 м.</t>
    </r>
  </si>
  <si>
    <t>К/ремонт теплової мережі від насосної 285 кварталу до ж.б. 70 по пр. Б.Хмельницького (виконавча служба)</t>
  </si>
  <si>
    <t>ГВ т/мереж по закінченню сезона</t>
  </si>
  <si>
    <t>квітень</t>
  </si>
  <si>
    <t>Ремонт  теплової ізоляції т/мереж</t>
  </si>
  <si>
    <t>ДЦР</t>
  </si>
  <si>
    <t>Підсумково по ремонтам  теплових мереж:</t>
  </si>
  <si>
    <t>Підсумково по ремонтам обладнання та т/ мереж ЦР  ЕРТМ-1:</t>
  </si>
  <si>
    <t>ЕРТМ-2</t>
  </si>
  <si>
    <t>П/ремонт резервої ємності котельні 1-ї черги по вул. Героїв Сталінграда, 2/1</t>
  </si>
  <si>
    <t>П/ремонт заміна трубопроводів щелочення на пластикові котельні 1-й черги по вул. Героїв Сталінграда, 2/1</t>
  </si>
  <si>
    <t>П/ремонтu газопроводу котла КВГМ-10/150 котельні 1-й черги по вул. Героїв Сталінграда, 2/1</t>
  </si>
  <si>
    <t xml:space="preserve">   ГС,           ЕРТМ-2   </t>
  </si>
  <si>
    <t>П/ремонтu газопровода котла КВГМ-10/150 котельні 1-й черги по вул. Героїв Сталінграда, 2/1</t>
  </si>
  <si>
    <t>П/ремонт,заміна регулятору тиску газа РДГ-80 на РДГ-150 у котельні по вул. Героїв Сталінграда, 2/1</t>
  </si>
  <si>
    <t>П/ремонт,встановлення демонтованого регулятору тиску газа РДГ-80 у котельні по вул. Гвардійській</t>
  </si>
  <si>
    <t>41094, 41095,  41096</t>
  </si>
  <si>
    <t>П/ремонт, заміна встановлених ПЗК котлів КВГМ-10 на КПЗЕ - 3 шт. котельні по вул. Героїв Сталінграда, 2/1</t>
  </si>
  <si>
    <t>П/ремонт підживлювального насосу №1, кот.2-ї черги, вул. Героїв Сталінграда, 2/1 (тип ЕД 4АМ 100S2, 4 кВт, 2880 об/хв)</t>
  </si>
  <si>
    <t xml:space="preserve">   ЕС,           ЕРТМ-2   </t>
  </si>
  <si>
    <t>П/ремонт насосу резервної ємності №1, кот.2-ї черги, вул. Героїв Сталінграда, 2/1 (тип ЕД 4А 160S2, 15 кВт, 2900 об/хв)</t>
  </si>
  <si>
    <t>П/ремонт ЕД димососу котельні по вул. Гвардійській, 40/1 (тип 4АМ225М6, 37 кВт; 980 об/хв.)</t>
  </si>
  <si>
    <t>П/ремонт ЕД мережевого насосу №2 котельні 1-ї черги по вул. Героїв Сталінграда, 2/1 (тип ЕД А-113-4, 250 кВт; 1480 об/хв)</t>
  </si>
  <si>
    <t>Підсумково по ремонтах обладнання ЕРТМ-2:</t>
  </si>
  <si>
    <r>
      <rPr>
        <sz val="8"/>
        <rFont val="Arial"/>
        <family val="2"/>
        <charset val="204"/>
      </rPr>
      <t xml:space="preserve">П/ремонт перенесення теплової траси від ЦТП-2 до будівлі авіатренажеру з виносом на високі опори у в/ч3840 по вул. Гвардейській, </t>
    </r>
    <r>
      <rPr>
        <sz val="8"/>
        <rFont val="Calibri"/>
        <family val="2"/>
        <charset val="204"/>
      </rPr>
      <t>Ø</t>
    </r>
    <r>
      <rPr>
        <sz val="8"/>
        <rFont val="Arial"/>
        <family val="2"/>
        <charset val="204"/>
      </rPr>
      <t xml:space="preserve"> 76 (стальна труба)</t>
    </r>
  </si>
  <si>
    <r>
      <rPr>
        <sz val="8"/>
        <rFont val="Arial"/>
        <family val="2"/>
        <charset val="204"/>
      </rPr>
      <t xml:space="preserve">К/ремонт, винесення теплової мережі з приміщення ЦТП-2 на території в/ч 3840 </t>
    </r>
    <r>
      <rPr>
        <sz val="8"/>
        <rFont val="Calibri"/>
        <family val="2"/>
        <charset val="204"/>
      </rPr>
      <t>Ø</t>
    </r>
    <r>
      <rPr>
        <sz val="8"/>
        <rFont val="Arial"/>
        <family val="2"/>
        <charset val="204"/>
      </rPr>
      <t xml:space="preserve"> 219</t>
    </r>
  </si>
  <si>
    <r>
      <rPr>
        <sz val="8"/>
        <rFont val="Arial"/>
        <family val="2"/>
        <charset val="204"/>
      </rPr>
      <t xml:space="preserve">П/ремонт заміна трубопроводу теплової мережі від ТК-17/1 ж.б. 1-4 по вул. Гвардейській до ТК-17/2 біля ж.б. 8-9 по вул.Гвардейській з виносом на високі опори </t>
    </r>
    <r>
      <rPr>
        <sz val="8"/>
        <rFont val="Calibri"/>
        <family val="2"/>
        <charset val="204"/>
      </rPr>
      <t>Ø</t>
    </r>
    <r>
      <rPr>
        <sz val="8"/>
        <rFont val="Arial"/>
        <family val="2"/>
        <charset val="204"/>
      </rPr>
      <t xml:space="preserve"> 108</t>
    </r>
  </si>
  <si>
    <t>К/ремонт теплової мережі 41 кв. у районі ж.б. 42-44 по вул. Гризодубової (від ТКІІ-7/17 до ТКІІ-7/22)</t>
  </si>
  <si>
    <t>П/ремонт теплових мереж 41 кв. від ТК-ІІ-7/17 до ТК-ІІ7/22 ввод до ж.б. 37 по вул. Грізодубової (пластик)</t>
  </si>
  <si>
    <t>П/ремонт налагоджування елеваторних вузлів у ж.б. району.</t>
  </si>
  <si>
    <t>Гр. наладки</t>
  </si>
  <si>
    <t>вересень</t>
  </si>
  <si>
    <t>Підсумково по ремонтам теплових мереж:</t>
  </si>
  <si>
    <t>Підсумково по ремонтам обладнання та т/ мереж ЕРТМ-2:</t>
  </si>
  <si>
    <t>РОЗДІЛ ІІ</t>
  </si>
  <si>
    <t>ПОТОЧНИ РЕМОНТИ БУДІВЕЛЬ ТА СПОРУД</t>
  </si>
  <si>
    <t>Ремонт рулонної покрівлі будівлі нової котельні по вул. Покровській, 61/1</t>
  </si>
  <si>
    <t>підрядник</t>
  </si>
  <si>
    <t>Ремонт цегляної димової труби котельні по вул. Покровській,61/1</t>
  </si>
  <si>
    <t>Підсумково по ремонтах будівель та споруд:</t>
  </si>
  <si>
    <t xml:space="preserve">Підсумково по капітальному та поточному ремонтах обладнання та теплових мереж ТОВ "Тепло-Мелітополь" </t>
  </si>
  <si>
    <t xml:space="preserve">Підсумково по ТОВ "Тепло-Мелітополь" </t>
  </si>
  <si>
    <t>______________________________________________________________________</t>
  </si>
  <si>
    <t>Директор департаменту КБ та ЖКГ ММР ЗО                                     Вікторія РЕПАШЕВСЬКА</t>
  </si>
  <si>
    <t>від 20.05.2021  № 107/2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</si>
</sst>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rgb="FF000000"/>
      <name val="Calibri"/>
      <family val="2"/>
      <charset val="1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8"/>
      <name val="Arial Black"/>
      <family val="2"/>
      <charset val="204"/>
    </font>
    <font>
      <b/>
      <i/>
      <sz val="9"/>
      <name val="Arial Black"/>
      <family val="2"/>
      <charset val="204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name val="Calibri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right" vertical="center" textRotation="90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2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zoomScale="158" zoomScaleNormal="158" workbookViewId="0">
      <selection activeCell="G5" sqref="G5:K5"/>
    </sheetView>
  </sheetViews>
  <sheetFormatPr defaultColWidth="8.7109375" defaultRowHeight="15" x14ac:dyDescent="0.25"/>
  <cols>
    <col min="1" max="1" width="6" style="1" customWidth="1"/>
    <col min="2" max="2" width="7.42578125" style="1" customWidth="1"/>
    <col min="3" max="3" width="13.140625" style="1" customWidth="1"/>
    <col min="4" max="4" width="9.28515625" style="1" customWidth="1"/>
    <col min="5" max="5" width="8.28515625" style="1" customWidth="1"/>
    <col min="6" max="6" width="8.140625" style="1" customWidth="1"/>
    <col min="7" max="7" width="8.5703125" style="1" customWidth="1"/>
    <col min="8" max="8" width="8.28515625" style="1" customWidth="1"/>
    <col min="9" max="9" width="5" style="1" customWidth="1"/>
    <col min="10" max="10" width="8.85546875" style="1" customWidth="1"/>
    <col min="11" max="11" width="7.42578125" style="1" customWidth="1"/>
  </cols>
  <sheetData>
    <row r="1" spans="1:11" ht="15.75" x14ac:dyDescent="0.25">
      <c r="A1" s="2"/>
      <c r="B1" s="3"/>
      <c r="C1" s="3"/>
      <c r="D1" s="3"/>
      <c r="E1" s="3"/>
      <c r="F1" s="3"/>
      <c r="G1" s="83" t="s">
        <v>0</v>
      </c>
      <c r="H1" s="83"/>
      <c r="I1" s="83"/>
      <c r="J1" s="83"/>
      <c r="K1" s="83"/>
    </row>
    <row r="2" spans="1:11" ht="15.75" x14ac:dyDescent="0.25">
      <c r="A2" s="4"/>
      <c r="B2" s="5"/>
      <c r="C2" s="5"/>
      <c r="D2" s="5"/>
      <c r="E2" s="5"/>
      <c r="F2" s="5"/>
      <c r="G2" s="83" t="s">
        <v>1</v>
      </c>
      <c r="H2" s="83"/>
      <c r="I2" s="83"/>
      <c r="J2" s="83"/>
      <c r="K2" s="83"/>
    </row>
    <row r="3" spans="1:11" ht="15.75" x14ac:dyDescent="0.25">
      <c r="A3" s="4"/>
      <c r="B3" s="4"/>
      <c r="C3" s="4"/>
      <c r="D3" s="4"/>
      <c r="E3" s="4"/>
      <c r="F3" s="4"/>
      <c r="G3" s="83" t="s">
        <v>2</v>
      </c>
      <c r="H3" s="83"/>
      <c r="I3" s="83"/>
      <c r="J3" s="83"/>
      <c r="K3" s="83"/>
    </row>
    <row r="4" spans="1:11" ht="15.75" x14ac:dyDescent="0.25">
      <c r="A4" s="4"/>
      <c r="B4" s="4"/>
      <c r="C4" s="4"/>
      <c r="D4" s="4"/>
      <c r="E4" s="4"/>
      <c r="F4" s="4"/>
      <c r="G4" s="83" t="s">
        <v>3</v>
      </c>
      <c r="H4" s="83"/>
      <c r="I4" s="83"/>
      <c r="J4" s="83"/>
      <c r="K4" s="83"/>
    </row>
    <row r="5" spans="1:11" ht="15.75" x14ac:dyDescent="0.25">
      <c r="A5" s="6" t="s">
        <v>4</v>
      </c>
      <c r="B5" s="6"/>
      <c r="C5" s="6"/>
      <c r="D5" s="6"/>
      <c r="E5" s="6"/>
      <c r="F5" s="6"/>
      <c r="G5" s="84" t="s">
        <v>98</v>
      </c>
      <c r="H5" s="84"/>
      <c r="I5" s="84"/>
      <c r="J5" s="84"/>
      <c r="K5" s="84"/>
    </row>
    <row r="6" spans="1:11" x14ac:dyDescent="0.25">
      <c r="A6" s="78" t="s">
        <v>5</v>
      </c>
      <c r="B6" s="78"/>
      <c r="C6" s="78"/>
      <c r="D6" s="78"/>
      <c r="E6" s="78"/>
      <c r="F6" s="78"/>
      <c r="G6" s="78"/>
      <c r="H6" s="78"/>
      <c r="I6" s="78"/>
      <c r="J6" s="78"/>
      <c r="K6" s="78"/>
    </row>
    <row r="7" spans="1:11" x14ac:dyDescent="0.25">
      <c r="A7" s="78" t="s">
        <v>6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x14ac:dyDescent="0.25">
      <c r="A8" s="79" t="s">
        <v>7</v>
      </c>
      <c r="B8" s="79"/>
      <c r="C8" s="79"/>
      <c r="D8" s="79"/>
      <c r="E8" s="79"/>
      <c r="F8" s="79"/>
      <c r="G8" s="79"/>
      <c r="H8" s="79"/>
      <c r="I8" s="79"/>
      <c r="J8" s="79"/>
      <c r="K8" s="79"/>
    </row>
    <row r="10" spans="1:11" ht="29.25" customHeight="1" x14ac:dyDescent="0.25">
      <c r="A10" s="80" t="s">
        <v>8</v>
      </c>
      <c r="B10" s="80" t="s">
        <v>9</v>
      </c>
      <c r="C10" s="81" t="s">
        <v>10</v>
      </c>
      <c r="D10" s="82" t="s">
        <v>11</v>
      </c>
      <c r="E10" s="80" t="s">
        <v>12</v>
      </c>
      <c r="F10" s="80"/>
      <c r="G10" s="80" t="s">
        <v>13</v>
      </c>
      <c r="H10" s="80"/>
      <c r="I10" s="80"/>
      <c r="J10" s="80"/>
      <c r="K10" s="80"/>
    </row>
    <row r="11" spans="1:11" ht="27.75" customHeight="1" x14ac:dyDescent="0.25">
      <c r="A11" s="80"/>
      <c r="B11" s="80"/>
      <c r="C11" s="81"/>
      <c r="D11" s="82"/>
      <c r="E11" s="80"/>
      <c r="F11" s="80"/>
      <c r="G11" s="80" t="s">
        <v>14</v>
      </c>
      <c r="H11" s="80"/>
      <c r="I11" s="81" t="s">
        <v>15</v>
      </c>
      <c r="J11" s="81"/>
      <c r="K11" s="81"/>
    </row>
    <row r="12" spans="1:11" ht="95.25" x14ac:dyDescent="0.25">
      <c r="A12" s="80"/>
      <c r="B12" s="80"/>
      <c r="C12" s="81"/>
      <c r="D12" s="82"/>
      <c r="E12" s="8" t="s">
        <v>16</v>
      </c>
      <c r="F12" s="7" t="s">
        <v>17</v>
      </c>
      <c r="G12" s="7" t="s">
        <v>18</v>
      </c>
      <c r="H12" s="7" t="s">
        <v>19</v>
      </c>
      <c r="I12" s="7" t="s">
        <v>20</v>
      </c>
      <c r="J12" s="7" t="s">
        <v>21</v>
      </c>
      <c r="K12" s="9" t="s">
        <v>22</v>
      </c>
    </row>
    <row r="13" spans="1:11" x14ac:dyDescent="0.25">
      <c r="A13" s="10">
        <v>1</v>
      </c>
      <c r="B13" s="10">
        <v>2</v>
      </c>
      <c r="C13" s="10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9</v>
      </c>
      <c r="J13" s="11">
        <v>10</v>
      </c>
      <c r="K13" s="11">
        <v>11</v>
      </c>
    </row>
    <row r="14" spans="1:11" x14ac:dyDescent="0.25">
      <c r="A14" s="75" t="s">
        <v>23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1" x14ac:dyDescent="0.25">
      <c r="A15" s="75" t="s">
        <v>24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</row>
    <row r="16" spans="1:11" x14ac:dyDescent="0.25">
      <c r="A16" s="76" t="s">
        <v>25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</row>
    <row r="17" spans="1:11" x14ac:dyDescent="0.25">
      <c r="A17" s="76" t="s">
        <v>26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1:11" ht="78.75" x14ac:dyDescent="0.25">
      <c r="A18" s="12">
        <v>1</v>
      </c>
      <c r="B18" s="12">
        <v>3003</v>
      </c>
      <c r="C18" s="13" t="s">
        <v>27</v>
      </c>
      <c r="D18" s="14" t="s">
        <v>25</v>
      </c>
      <c r="E18" s="14" t="s">
        <v>28</v>
      </c>
      <c r="F18" s="14" t="s">
        <v>28</v>
      </c>
      <c r="G18" s="15">
        <f>11705.78/1000</f>
        <v>11.705780000000001</v>
      </c>
      <c r="H18" s="15">
        <f>5544.43/1000</f>
        <v>5.5444300000000002</v>
      </c>
      <c r="I18" s="12"/>
      <c r="J18" s="12"/>
      <c r="K18" s="15">
        <f>11705.78/1000</f>
        <v>11.705780000000001</v>
      </c>
    </row>
    <row r="19" spans="1:11" ht="33.75" x14ac:dyDescent="0.25">
      <c r="A19" s="12">
        <v>2</v>
      </c>
      <c r="B19" s="12">
        <v>1120</v>
      </c>
      <c r="C19" s="16" t="s">
        <v>29</v>
      </c>
      <c r="D19" s="14" t="s">
        <v>25</v>
      </c>
      <c r="E19" s="14" t="s">
        <v>30</v>
      </c>
      <c r="F19" s="14" t="s">
        <v>28</v>
      </c>
      <c r="G19" s="15">
        <v>291.25</v>
      </c>
      <c r="H19" s="17">
        <v>160</v>
      </c>
      <c r="I19" s="12"/>
      <c r="J19" s="15">
        <v>291.25</v>
      </c>
      <c r="K19" s="12"/>
    </row>
    <row r="20" spans="1:11" ht="45" x14ac:dyDescent="0.25">
      <c r="A20" s="12">
        <v>3</v>
      </c>
      <c r="B20" s="12">
        <v>1118</v>
      </c>
      <c r="C20" s="16" t="s">
        <v>31</v>
      </c>
      <c r="D20" s="14" t="s">
        <v>25</v>
      </c>
      <c r="E20" s="14" t="s">
        <v>30</v>
      </c>
      <c r="F20" s="14" t="s">
        <v>28</v>
      </c>
      <c r="G20" s="15">
        <v>440.25</v>
      </c>
      <c r="H20" s="17">
        <v>240</v>
      </c>
      <c r="I20" s="12"/>
      <c r="J20" s="15">
        <v>440.25</v>
      </c>
      <c r="K20" s="12"/>
    </row>
    <row r="21" spans="1:11" ht="157.5" x14ac:dyDescent="0.25">
      <c r="A21" s="12">
        <v>4</v>
      </c>
      <c r="B21" s="12">
        <v>3053</v>
      </c>
      <c r="C21" s="13" t="s">
        <v>32</v>
      </c>
      <c r="D21" s="18" t="s">
        <v>33</v>
      </c>
      <c r="E21" s="14" t="s">
        <v>30</v>
      </c>
      <c r="F21" s="14" t="s">
        <v>34</v>
      </c>
      <c r="G21" s="15">
        <v>111.67100000000001</v>
      </c>
      <c r="H21" s="19">
        <v>94.22</v>
      </c>
      <c r="I21" s="12"/>
      <c r="J21" s="12"/>
      <c r="K21" s="15">
        <v>111.67100000000001</v>
      </c>
    </row>
    <row r="22" spans="1:11" ht="101.25" x14ac:dyDescent="0.25">
      <c r="A22" s="12">
        <v>5</v>
      </c>
      <c r="B22" s="12">
        <v>3024</v>
      </c>
      <c r="C22" s="20" t="s">
        <v>35</v>
      </c>
      <c r="D22" s="18" t="s">
        <v>33</v>
      </c>
      <c r="E22" s="14" t="s">
        <v>30</v>
      </c>
      <c r="F22" s="14" t="s">
        <v>34</v>
      </c>
      <c r="G22" s="15">
        <f>34.499*2</f>
        <v>68.998000000000005</v>
      </c>
      <c r="H22" s="15">
        <f>28.615*2</f>
        <v>57.23</v>
      </c>
      <c r="I22" s="12"/>
      <c r="J22" s="12"/>
      <c r="K22" s="15">
        <f>34.499*2</f>
        <v>68.998000000000005</v>
      </c>
    </row>
    <row r="23" spans="1:11" ht="67.5" x14ac:dyDescent="0.25">
      <c r="A23" s="12">
        <v>6</v>
      </c>
      <c r="B23" s="12">
        <v>3212</v>
      </c>
      <c r="C23" s="13" t="s">
        <v>36</v>
      </c>
      <c r="D23" s="18" t="s">
        <v>33</v>
      </c>
      <c r="E23" s="14" t="s">
        <v>34</v>
      </c>
      <c r="F23" s="21" t="s">
        <v>37</v>
      </c>
      <c r="G23" s="19">
        <v>21.396999999999998</v>
      </c>
      <c r="H23" s="19">
        <v>2.383</v>
      </c>
      <c r="I23" s="21"/>
      <c r="J23" s="21"/>
      <c r="K23" s="19">
        <v>21.396999999999998</v>
      </c>
    </row>
    <row r="24" spans="1:11" ht="78.75" x14ac:dyDescent="0.25">
      <c r="A24" s="12">
        <v>7</v>
      </c>
      <c r="B24" s="12">
        <v>420470</v>
      </c>
      <c r="C24" s="13" t="s">
        <v>38</v>
      </c>
      <c r="D24" s="18" t="s">
        <v>39</v>
      </c>
      <c r="E24" s="14" t="s">
        <v>34</v>
      </c>
      <c r="F24" s="21" t="s">
        <v>37</v>
      </c>
      <c r="G24" s="19">
        <v>41.247</v>
      </c>
      <c r="H24" s="19">
        <v>40.64</v>
      </c>
      <c r="I24" s="21"/>
      <c r="J24" s="21"/>
      <c r="K24" s="19">
        <v>41.247</v>
      </c>
    </row>
    <row r="25" spans="1:11" ht="56.25" x14ac:dyDescent="0.25">
      <c r="A25" s="12">
        <v>8</v>
      </c>
      <c r="B25" s="12">
        <v>420470</v>
      </c>
      <c r="C25" s="13" t="s">
        <v>40</v>
      </c>
      <c r="D25" s="18" t="s">
        <v>39</v>
      </c>
      <c r="E25" s="14" t="s">
        <v>34</v>
      </c>
      <c r="F25" s="21" t="s">
        <v>37</v>
      </c>
      <c r="G25" s="19">
        <v>12.262</v>
      </c>
      <c r="H25" s="19">
        <v>7.649</v>
      </c>
      <c r="I25" s="21"/>
      <c r="J25" s="21"/>
      <c r="K25" s="19">
        <v>12.262</v>
      </c>
    </row>
    <row r="26" spans="1:11" ht="213.75" x14ac:dyDescent="0.25">
      <c r="A26" s="12">
        <v>9</v>
      </c>
      <c r="B26" s="22" t="s">
        <v>41</v>
      </c>
      <c r="C26" s="13" t="s">
        <v>42</v>
      </c>
      <c r="D26" s="18" t="s">
        <v>39</v>
      </c>
      <c r="E26" s="14" t="s">
        <v>34</v>
      </c>
      <c r="F26" s="21" t="s">
        <v>37</v>
      </c>
      <c r="G26" s="19">
        <v>18.803999999999998</v>
      </c>
      <c r="H26" s="19">
        <f>10.417+2.809</f>
        <v>13.225999999999999</v>
      </c>
      <c r="I26" s="21"/>
      <c r="J26" s="21"/>
      <c r="K26" s="19">
        <v>18.803999999999998</v>
      </c>
    </row>
    <row r="27" spans="1:11" ht="78.75" x14ac:dyDescent="0.25">
      <c r="A27" s="12">
        <v>10</v>
      </c>
      <c r="B27" s="12">
        <v>1018</v>
      </c>
      <c r="C27" s="13" t="s">
        <v>43</v>
      </c>
      <c r="D27" s="18" t="s">
        <v>39</v>
      </c>
      <c r="E27" s="14" t="s">
        <v>34</v>
      </c>
      <c r="F27" s="14" t="s">
        <v>34</v>
      </c>
      <c r="G27" s="19">
        <v>11.712999999999999</v>
      </c>
      <c r="H27" s="19">
        <v>3.15</v>
      </c>
      <c r="I27" s="21"/>
      <c r="J27" s="21"/>
      <c r="K27" s="19">
        <v>11.712999999999999</v>
      </c>
    </row>
    <row r="28" spans="1:11" ht="22.5" x14ac:dyDescent="0.25">
      <c r="A28" s="12">
        <v>11</v>
      </c>
      <c r="B28" s="12"/>
      <c r="C28" s="13" t="s">
        <v>44</v>
      </c>
      <c r="D28" s="14" t="s">
        <v>25</v>
      </c>
      <c r="E28" s="14" t="s">
        <v>30</v>
      </c>
      <c r="F28" s="14" t="s">
        <v>34</v>
      </c>
      <c r="G28" s="23"/>
      <c r="H28" s="23"/>
      <c r="I28" s="12"/>
      <c r="J28" s="12"/>
      <c r="K28" s="12"/>
    </row>
    <row r="29" spans="1:11" ht="45" x14ac:dyDescent="0.25">
      <c r="A29" s="12">
        <v>12</v>
      </c>
      <c r="B29" s="24"/>
      <c r="C29" s="20" t="s">
        <v>45</v>
      </c>
      <c r="D29" s="18" t="s">
        <v>46</v>
      </c>
      <c r="E29" s="25" t="s">
        <v>30</v>
      </c>
      <c r="F29" s="26" t="s">
        <v>37</v>
      </c>
      <c r="G29" s="27"/>
      <c r="H29" s="27"/>
      <c r="I29" s="18"/>
      <c r="J29" s="18"/>
      <c r="K29" s="25"/>
    </row>
    <row r="30" spans="1:11" ht="33.75" x14ac:dyDescent="0.25">
      <c r="A30" s="12">
        <v>13</v>
      </c>
      <c r="B30" s="24"/>
      <c r="C30" s="20" t="s">
        <v>47</v>
      </c>
      <c r="D30" s="18" t="s">
        <v>46</v>
      </c>
      <c r="E30" s="25" t="s">
        <v>30</v>
      </c>
      <c r="F30" s="26" t="s">
        <v>37</v>
      </c>
      <c r="G30" s="27"/>
      <c r="H30" s="27"/>
      <c r="I30" s="18"/>
      <c r="J30" s="18"/>
      <c r="K30" s="25"/>
    </row>
    <row r="31" spans="1:11" ht="13.9" customHeight="1" x14ac:dyDescent="0.25">
      <c r="A31" s="77" t="s">
        <v>48</v>
      </c>
      <c r="B31" s="77"/>
      <c r="C31" s="77"/>
      <c r="D31" s="77"/>
      <c r="E31" s="25"/>
      <c r="F31" s="25"/>
      <c r="G31" s="28">
        <f>SUM(G18:G30)</f>
        <v>1029.2977800000001</v>
      </c>
      <c r="H31" s="28">
        <f>SUM(H18:H30)</f>
        <v>624.04243000000008</v>
      </c>
      <c r="I31" s="29">
        <f>SUM(I29:I30)</f>
        <v>0</v>
      </c>
      <c r="J31" s="28">
        <f>SUM(J18:J30)</f>
        <v>731.5</v>
      </c>
      <c r="K31" s="28">
        <f>SUM(K18:K30)</f>
        <v>297.79777999999999</v>
      </c>
    </row>
    <row r="32" spans="1:11" ht="15" customHeight="1" x14ac:dyDescent="0.25">
      <c r="A32" s="72" t="s">
        <v>49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ht="146.25" x14ac:dyDescent="0.25">
      <c r="A33" s="30">
        <v>14</v>
      </c>
      <c r="B33" s="30">
        <v>3138</v>
      </c>
      <c r="C33" s="31" t="s">
        <v>50</v>
      </c>
      <c r="D33" s="21" t="s">
        <v>25</v>
      </c>
      <c r="E33" s="26" t="s">
        <v>34</v>
      </c>
      <c r="F33" s="26" t="s">
        <v>37</v>
      </c>
      <c r="G33" s="26">
        <f>7277936.82/1000</f>
        <v>7277.9368199999999</v>
      </c>
      <c r="H33" s="26">
        <f>6439996.46/1000</f>
        <v>6439.9964600000003</v>
      </c>
      <c r="I33" s="32"/>
      <c r="J33" s="26">
        <f>7277936.82/1000</f>
        <v>7277.9368199999999</v>
      </c>
      <c r="K33" s="32"/>
    </row>
    <row r="34" spans="1:11" ht="146.25" x14ac:dyDescent="0.25">
      <c r="A34" s="30">
        <v>15</v>
      </c>
      <c r="B34" s="30">
        <v>3150</v>
      </c>
      <c r="C34" s="33" t="s">
        <v>51</v>
      </c>
      <c r="D34" s="21" t="s">
        <v>25</v>
      </c>
      <c r="E34" s="26" t="s">
        <v>34</v>
      </c>
      <c r="F34" s="26" t="s">
        <v>34</v>
      </c>
      <c r="G34" s="26">
        <f>311010.85/1000</f>
        <v>311.01085</v>
      </c>
      <c r="H34" s="26">
        <f>222454.48/1000</f>
        <v>222.45448000000002</v>
      </c>
      <c r="I34" s="32"/>
      <c r="J34" s="26">
        <f>311010.85/1000</f>
        <v>311.01085</v>
      </c>
      <c r="K34" s="34"/>
    </row>
    <row r="35" spans="1:11" ht="123.75" x14ac:dyDescent="0.25">
      <c r="A35" s="30">
        <v>16</v>
      </c>
      <c r="B35" s="35">
        <v>3027</v>
      </c>
      <c r="C35" s="33" t="s">
        <v>52</v>
      </c>
      <c r="D35" s="21" t="s">
        <v>25</v>
      </c>
      <c r="E35" s="26" t="s">
        <v>28</v>
      </c>
      <c r="F35" s="26" t="s">
        <v>28</v>
      </c>
      <c r="G35" s="26">
        <f>315640.51/1000</f>
        <v>315.64051000000001</v>
      </c>
      <c r="H35" s="26">
        <f>242663.17/1000</f>
        <v>242.66317000000001</v>
      </c>
      <c r="I35" s="32"/>
      <c r="J35" s="26">
        <f>315640.51/1000</f>
        <v>315.64051000000001</v>
      </c>
      <c r="K35" s="34"/>
    </row>
    <row r="36" spans="1:11" ht="112.5" x14ac:dyDescent="0.25">
      <c r="A36" s="30">
        <v>17</v>
      </c>
      <c r="B36" s="30">
        <v>3006</v>
      </c>
      <c r="C36" s="33" t="s">
        <v>53</v>
      </c>
      <c r="D36" s="21" t="s">
        <v>25</v>
      </c>
      <c r="E36" s="26" t="s">
        <v>28</v>
      </c>
      <c r="F36" s="26" t="s">
        <v>37</v>
      </c>
      <c r="G36" s="26">
        <f>258293.18/1000</f>
        <v>258.29318000000001</v>
      </c>
      <c r="H36" s="26">
        <f>89012.79/1000</f>
        <v>89.012789999999995</v>
      </c>
      <c r="I36" s="32"/>
      <c r="J36" s="32"/>
      <c r="K36" s="26">
        <f>258293.18/1000</f>
        <v>258.29318000000001</v>
      </c>
    </row>
    <row r="37" spans="1:11" ht="146.25" x14ac:dyDescent="0.25">
      <c r="A37" s="30">
        <v>18</v>
      </c>
      <c r="B37" s="30">
        <v>3011</v>
      </c>
      <c r="C37" s="33" t="s">
        <v>54</v>
      </c>
      <c r="D37" s="21" t="s">
        <v>25</v>
      </c>
      <c r="E37" s="26" t="s">
        <v>28</v>
      </c>
      <c r="F37" s="26" t="s">
        <v>37</v>
      </c>
      <c r="G37" s="26">
        <v>347.70400000000001</v>
      </c>
      <c r="H37" s="26">
        <v>177.65600000000001</v>
      </c>
      <c r="I37" s="32"/>
      <c r="J37" s="32"/>
      <c r="K37" s="26">
        <v>347.70400000000001</v>
      </c>
    </row>
    <row r="38" spans="1:11" ht="90" x14ac:dyDescent="0.25">
      <c r="A38" s="30">
        <v>19</v>
      </c>
      <c r="B38" s="30">
        <v>3129</v>
      </c>
      <c r="C38" s="33" t="s">
        <v>55</v>
      </c>
      <c r="D38" s="21" t="s">
        <v>25</v>
      </c>
      <c r="E38" s="32"/>
      <c r="F38" s="32"/>
      <c r="G38" s="26">
        <f>404892.88/1000</f>
        <v>404.89287999999999</v>
      </c>
      <c r="H38" s="26">
        <f>274626.41/1000</f>
        <v>274.62640999999996</v>
      </c>
      <c r="I38" s="32"/>
      <c r="J38" s="26">
        <f>404892.88/1000</f>
        <v>404.89287999999999</v>
      </c>
      <c r="K38" s="32"/>
    </row>
    <row r="39" spans="1:11" ht="33.75" x14ac:dyDescent="0.25">
      <c r="A39" s="30">
        <v>20</v>
      </c>
      <c r="B39" s="25"/>
      <c r="C39" s="33" t="s">
        <v>56</v>
      </c>
      <c r="D39" s="21" t="s">
        <v>25</v>
      </c>
      <c r="E39" s="36" t="s">
        <v>57</v>
      </c>
      <c r="F39" s="26" t="s">
        <v>37</v>
      </c>
      <c r="G39" s="26">
        <v>0</v>
      </c>
      <c r="H39" s="26">
        <v>0</v>
      </c>
      <c r="I39" s="36"/>
      <c r="J39" s="26"/>
      <c r="K39" s="37"/>
    </row>
    <row r="40" spans="1:11" ht="33.75" x14ac:dyDescent="0.25">
      <c r="A40" s="30">
        <v>21</v>
      </c>
      <c r="B40" s="25"/>
      <c r="C40" s="33" t="s">
        <v>58</v>
      </c>
      <c r="D40" s="26" t="s">
        <v>59</v>
      </c>
      <c r="E40" s="36" t="s">
        <v>57</v>
      </c>
      <c r="F40" s="26" t="s">
        <v>37</v>
      </c>
      <c r="G40" s="26">
        <v>0</v>
      </c>
      <c r="H40" s="26">
        <v>0</v>
      </c>
      <c r="I40" s="36"/>
      <c r="J40" s="26"/>
      <c r="K40" s="37"/>
    </row>
    <row r="41" spans="1:11" ht="15" customHeight="1" x14ac:dyDescent="0.25">
      <c r="A41" s="72" t="s">
        <v>60</v>
      </c>
      <c r="B41" s="72"/>
      <c r="C41" s="72"/>
      <c r="D41" s="72"/>
      <c r="E41" s="25"/>
      <c r="F41" s="14"/>
      <c r="G41" s="38">
        <f>SUM(G33:G40)</f>
        <v>8915.4782399999986</v>
      </c>
      <c r="H41" s="38">
        <f>SUM(H33:H40)</f>
        <v>7446.40931</v>
      </c>
      <c r="I41" s="39">
        <f>SUM(I39:I40)</f>
        <v>0</v>
      </c>
      <c r="J41" s="38">
        <f>SUM(J33:J40)</f>
        <v>8309.4810600000001</v>
      </c>
      <c r="K41" s="38">
        <f>SUM(K33:K40)</f>
        <v>605.99718000000007</v>
      </c>
    </row>
    <row r="42" spans="1:11" ht="15" customHeight="1" x14ac:dyDescent="0.25">
      <c r="A42" s="72" t="s">
        <v>61</v>
      </c>
      <c r="B42" s="72"/>
      <c r="C42" s="72"/>
      <c r="D42" s="72"/>
      <c r="E42" s="25"/>
      <c r="F42" s="14"/>
      <c r="G42" s="38">
        <f>G41+G31</f>
        <v>9944.7760199999993</v>
      </c>
      <c r="H42" s="38">
        <f>H41+H31</f>
        <v>8070.4517400000004</v>
      </c>
      <c r="I42" s="39"/>
      <c r="J42" s="38">
        <f>J41+J31</f>
        <v>9040.9810600000001</v>
      </c>
      <c r="K42" s="38">
        <f>K41+K31</f>
        <v>903.79496000000006</v>
      </c>
    </row>
    <row r="43" spans="1:11" x14ac:dyDescent="0.25">
      <c r="A43" s="75" t="s">
        <v>62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x14ac:dyDescent="0.25">
      <c r="A44" s="76" t="s">
        <v>26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ht="78.75" x14ac:dyDescent="0.25">
      <c r="A45" s="40">
        <v>22</v>
      </c>
      <c r="B45" s="40">
        <v>2021</v>
      </c>
      <c r="C45" s="31" t="s">
        <v>63</v>
      </c>
      <c r="D45" s="36" t="s">
        <v>62</v>
      </c>
      <c r="E45" s="36" t="s">
        <v>34</v>
      </c>
      <c r="F45" s="36" t="s">
        <v>28</v>
      </c>
      <c r="G45" s="36">
        <v>95.504999999999995</v>
      </c>
      <c r="H45" s="41">
        <v>44.4</v>
      </c>
      <c r="I45" s="42"/>
      <c r="J45" s="42"/>
      <c r="K45" s="36">
        <v>95.504999999999995</v>
      </c>
    </row>
    <row r="46" spans="1:11" ht="90" x14ac:dyDescent="0.25">
      <c r="A46" s="40">
        <v>23</v>
      </c>
      <c r="B46" s="40">
        <v>420289</v>
      </c>
      <c r="C46" s="31" t="s">
        <v>64</v>
      </c>
      <c r="D46" s="36" t="s">
        <v>62</v>
      </c>
      <c r="E46" s="36" t="s">
        <v>30</v>
      </c>
      <c r="F46" s="36" t="s">
        <v>34</v>
      </c>
      <c r="G46" s="36">
        <v>97.435000000000002</v>
      </c>
      <c r="H46" s="36">
        <v>63.683</v>
      </c>
      <c r="I46" s="42"/>
      <c r="J46" s="42"/>
      <c r="K46" s="36">
        <v>97.435000000000002</v>
      </c>
    </row>
    <row r="47" spans="1:11" ht="78.75" x14ac:dyDescent="0.25">
      <c r="A47" s="40">
        <v>24</v>
      </c>
      <c r="B47" s="40"/>
      <c r="C47" s="31" t="s">
        <v>65</v>
      </c>
      <c r="D47" s="26" t="s">
        <v>66</v>
      </c>
      <c r="E47" s="36" t="s">
        <v>30</v>
      </c>
      <c r="F47" s="36" t="s">
        <v>34</v>
      </c>
      <c r="G47" s="21">
        <v>21.193000000000001</v>
      </c>
      <c r="H47" s="21">
        <v>15.391999999999999</v>
      </c>
      <c r="I47" s="42"/>
      <c r="J47" s="42"/>
      <c r="K47" s="21">
        <v>21.193000000000001</v>
      </c>
    </row>
    <row r="48" spans="1:11" ht="78.75" x14ac:dyDescent="0.25">
      <c r="A48" s="40">
        <v>25</v>
      </c>
      <c r="B48" s="40"/>
      <c r="C48" s="31" t="s">
        <v>67</v>
      </c>
      <c r="D48" s="26" t="s">
        <v>66</v>
      </c>
      <c r="E48" s="36" t="s">
        <v>34</v>
      </c>
      <c r="F48" s="36" t="s">
        <v>28</v>
      </c>
      <c r="G48" s="36">
        <v>20.524999999999999</v>
      </c>
      <c r="H48" s="36">
        <v>15.475</v>
      </c>
      <c r="I48" s="42"/>
      <c r="J48" s="42"/>
      <c r="K48" s="36">
        <v>20.524999999999999</v>
      </c>
    </row>
    <row r="49" spans="1:11" ht="78.75" x14ac:dyDescent="0.25">
      <c r="A49" s="40">
        <v>26</v>
      </c>
      <c r="B49" s="40">
        <v>3256</v>
      </c>
      <c r="C49" s="31" t="s">
        <v>68</v>
      </c>
      <c r="D49" s="26" t="s">
        <v>66</v>
      </c>
      <c r="E49" s="36" t="s">
        <v>28</v>
      </c>
      <c r="F49" s="36" t="s">
        <v>37</v>
      </c>
      <c r="G49" s="21">
        <v>22.361999999999998</v>
      </c>
      <c r="H49" s="21">
        <v>14.154</v>
      </c>
      <c r="I49" s="36"/>
      <c r="J49" s="36"/>
      <c r="K49" s="21">
        <v>22.361999999999998</v>
      </c>
    </row>
    <row r="50" spans="1:11" ht="90" x14ac:dyDescent="0.25">
      <c r="A50" s="40">
        <v>27</v>
      </c>
      <c r="B50" s="40">
        <v>3259</v>
      </c>
      <c r="C50" s="31" t="s">
        <v>69</v>
      </c>
      <c r="D50" s="26" t="s">
        <v>66</v>
      </c>
      <c r="E50" s="36" t="s">
        <v>28</v>
      </c>
      <c r="F50" s="36" t="s">
        <v>37</v>
      </c>
      <c r="G50" s="36">
        <v>11.846</v>
      </c>
      <c r="H50" s="36">
        <v>2.6920000000000002</v>
      </c>
      <c r="I50" s="36"/>
      <c r="J50" s="36"/>
      <c r="K50" s="36">
        <v>11.846</v>
      </c>
    </row>
    <row r="51" spans="1:11" ht="101.25" x14ac:dyDescent="0.25">
      <c r="A51" s="40">
        <v>28</v>
      </c>
      <c r="B51" s="30" t="s">
        <v>70</v>
      </c>
      <c r="C51" s="31" t="s">
        <v>71</v>
      </c>
      <c r="D51" s="26" t="s">
        <v>66</v>
      </c>
      <c r="E51" s="36" t="s">
        <v>28</v>
      </c>
      <c r="F51" s="36" t="s">
        <v>37</v>
      </c>
      <c r="G51" s="36">
        <v>63.579000000000001</v>
      </c>
      <c r="H51" s="36">
        <v>46.424999999999997</v>
      </c>
      <c r="I51" s="36"/>
      <c r="J51" s="36"/>
      <c r="K51" s="36">
        <v>63.579000000000001</v>
      </c>
    </row>
    <row r="52" spans="1:11" ht="101.25" x14ac:dyDescent="0.25">
      <c r="A52" s="40">
        <v>29</v>
      </c>
      <c r="B52" s="40">
        <v>420133</v>
      </c>
      <c r="C52" s="31" t="s">
        <v>72</v>
      </c>
      <c r="D52" s="26" t="s">
        <v>73</v>
      </c>
      <c r="E52" s="36" t="s">
        <v>34</v>
      </c>
      <c r="F52" s="36" t="s">
        <v>28</v>
      </c>
      <c r="G52" s="36">
        <v>2.42</v>
      </c>
      <c r="H52" s="36">
        <v>1.115</v>
      </c>
      <c r="I52" s="36"/>
      <c r="J52" s="36"/>
      <c r="K52" s="36">
        <v>2.42</v>
      </c>
    </row>
    <row r="53" spans="1:11" ht="112.5" x14ac:dyDescent="0.25">
      <c r="A53" s="40">
        <v>30</v>
      </c>
      <c r="B53" s="40">
        <v>420444</v>
      </c>
      <c r="C53" s="31" t="s">
        <v>74</v>
      </c>
      <c r="D53" s="26" t="s">
        <v>73</v>
      </c>
      <c r="E53" s="36" t="s">
        <v>34</v>
      </c>
      <c r="F53" s="36" t="s">
        <v>28</v>
      </c>
      <c r="G53" s="36">
        <v>2.42</v>
      </c>
      <c r="H53" s="36">
        <v>1.115</v>
      </c>
      <c r="I53" s="36"/>
      <c r="J53" s="36"/>
      <c r="K53" s="36">
        <v>2.42</v>
      </c>
    </row>
    <row r="54" spans="1:11" ht="78.75" x14ac:dyDescent="0.25">
      <c r="A54" s="40">
        <v>31</v>
      </c>
      <c r="B54" s="40">
        <v>420956</v>
      </c>
      <c r="C54" s="31" t="s">
        <v>75</v>
      </c>
      <c r="D54" s="26" t="s">
        <v>73</v>
      </c>
      <c r="E54" s="36" t="s">
        <v>28</v>
      </c>
      <c r="F54" s="36" t="s">
        <v>28</v>
      </c>
      <c r="G54" s="36">
        <v>2.8090000000000002</v>
      </c>
      <c r="H54" s="36">
        <v>1.2190000000000001</v>
      </c>
      <c r="I54" s="42"/>
      <c r="J54" s="42"/>
      <c r="K54" s="36">
        <v>2.8090000000000002</v>
      </c>
    </row>
    <row r="55" spans="1:11" ht="112.5" x14ac:dyDescent="0.25">
      <c r="A55" s="40">
        <v>32</v>
      </c>
      <c r="B55" s="40">
        <v>420704</v>
      </c>
      <c r="C55" s="31" t="s">
        <v>76</v>
      </c>
      <c r="D55" s="26" t="s">
        <v>73</v>
      </c>
      <c r="E55" s="36" t="s">
        <v>28</v>
      </c>
      <c r="F55" s="36" t="s">
        <v>28</v>
      </c>
      <c r="G55" s="36">
        <v>2.42</v>
      </c>
      <c r="H55" s="36">
        <v>1.115</v>
      </c>
      <c r="I55" s="42"/>
      <c r="J55" s="42"/>
      <c r="K55" s="36">
        <v>2.42</v>
      </c>
    </row>
    <row r="56" spans="1:11" ht="33.75" x14ac:dyDescent="0.25">
      <c r="A56" s="43">
        <v>33</v>
      </c>
      <c r="B56" s="25"/>
      <c r="C56" s="31" t="s">
        <v>47</v>
      </c>
      <c r="D56" s="26" t="s">
        <v>46</v>
      </c>
      <c r="E56" s="36" t="s">
        <v>57</v>
      </c>
      <c r="F56" s="26" t="s">
        <v>37</v>
      </c>
      <c r="G56" s="26"/>
      <c r="H56" s="26"/>
      <c r="I56" s="37"/>
      <c r="J56" s="26"/>
      <c r="K56" s="37"/>
    </row>
    <row r="57" spans="1:11" ht="45" x14ac:dyDescent="0.25">
      <c r="A57" s="32">
        <v>34</v>
      </c>
      <c r="B57" s="24"/>
      <c r="C57" s="31" t="s">
        <v>45</v>
      </c>
      <c r="D57" s="26" t="s">
        <v>46</v>
      </c>
      <c r="E57" s="36" t="s">
        <v>30</v>
      </c>
      <c r="F57" s="26" t="s">
        <v>37</v>
      </c>
      <c r="G57" s="26"/>
      <c r="H57" s="26"/>
      <c r="I57" s="36"/>
      <c r="J57" s="26"/>
      <c r="K57" s="37"/>
    </row>
    <row r="58" spans="1:11" ht="23.85" customHeight="1" x14ac:dyDescent="0.25">
      <c r="A58" s="72" t="s">
        <v>77</v>
      </c>
      <c r="B58" s="72"/>
      <c r="C58" s="72"/>
      <c r="D58" s="72"/>
      <c r="E58" s="44"/>
      <c r="F58" s="44"/>
      <c r="G58" s="42">
        <f>SUM(G45:G57)</f>
        <v>342.51400000000012</v>
      </c>
      <c r="H58" s="42">
        <f>SUM(H45:H57)</f>
        <v>206.78500000000003</v>
      </c>
      <c r="I58" s="45">
        <f>SUM(I56:I57)</f>
        <v>0</v>
      </c>
      <c r="J58" s="42">
        <f>SUM(J45:J57)</f>
        <v>0</v>
      </c>
      <c r="K58" s="42">
        <f>SUM(K45:K57)</f>
        <v>342.51400000000012</v>
      </c>
    </row>
    <row r="59" spans="1:11" ht="15" customHeight="1" x14ac:dyDescent="0.25">
      <c r="A59" s="72" t="s">
        <v>49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1:11" ht="135" x14ac:dyDescent="0.25">
      <c r="A60" s="30">
        <v>35</v>
      </c>
      <c r="B60" s="30">
        <v>3235</v>
      </c>
      <c r="C60" s="33" t="s">
        <v>78</v>
      </c>
      <c r="D60" s="18" t="s">
        <v>62</v>
      </c>
      <c r="E60" s="46" t="s">
        <v>30</v>
      </c>
      <c r="F60" s="46" t="s">
        <v>30</v>
      </c>
      <c r="G60" s="46">
        <f>325888/1000</f>
        <v>325.88799999999998</v>
      </c>
      <c r="H60" s="46">
        <f>168908/1000</f>
        <v>168.90799999999999</v>
      </c>
      <c r="I60" s="30"/>
      <c r="J60" s="30"/>
      <c r="K60" s="46">
        <f>325888/1000</f>
        <v>325.88799999999998</v>
      </c>
    </row>
    <row r="61" spans="1:11" ht="78.75" x14ac:dyDescent="0.25">
      <c r="A61" s="30">
        <v>36</v>
      </c>
      <c r="B61" s="30">
        <v>3235</v>
      </c>
      <c r="C61" s="33" t="s">
        <v>79</v>
      </c>
      <c r="D61" s="18" t="s">
        <v>62</v>
      </c>
      <c r="E61" s="46" t="s">
        <v>57</v>
      </c>
      <c r="F61" s="46" t="s">
        <v>57</v>
      </c>
      <c r="G61" s="46">
        <v>399.18</v>
      </c>
      <c r="H61" s="46">
        <v>207.57</v>
      </c>
      <c r="I61" s="30"/>
      <c r="J61" s="46">
        <v>399.18</v>
      </c>
      <c r="K61" s="30"/>
    </row>
    <row r="62" spans="1:11" ht="135" x14ac:dyDescent="0.25">
      <c r="A62" s="30">
        <v>37</v>
      </c>
      <c r="B62" s="30">
        <v>3235</v>
      </c>
      <c r="C62" s="33" t="s">
        <v>80</v>
      </c>
      <c r="D62" s="18" t="s">
        <v>62</v>
      </c>
      <c r="E62" s="46" t="s">
        <v>30</v>
      </c>
      <c r="F62" s="46" t="s">
        <v>34</v>
      </c>
      <c r="G62" s="46">
        <f>146888/1000</f>
        <v>146.88800000000001</v>
      </c>
      <c r="H62" s="46">
        <f>92115/1000</f>
        <v>92.114999999999995</v>
      </c>
      <c r="I62" s="30"/>
      <c r="J62" s="30"/>
      <c r="K62" s="46">
        <f>146888/1000</f>
        <v>146.88800000000001</v>
      </c>
    </row>
    <row r="63" spans="1:11" ht="90" x14ac:dyDescent="0.25">
      <c r="A63" s="30">
        <v>38</v>
      </c>
      <c r="B63" s="30">
        <v>3135</v>
      </c>
      <c r="C63" s="33" t="s">
        <v>81</v>
      </c>
      <c r="D63" s="18" t="s">
        <v>62</v>
      </c>
      <c r="E63" s="30"/>
      <c r="F63" s="30"/>
      <c r="G63" s="46">
        <v>562.21</v>
      </c>
      <c r="H63" s="46">
        <v>407.8</v>
      </c>
      <c r="I63" s="30"/>
      <c r="J63" s="46">
        <v>562.21</v>
      </c>
      <c r="K63" s="34"/>
    </row>
    <row r="64" spans="1:11" ht="101.25" x14ac:dyDescent="0.25">
      <c r="A64" s="30">
        <v>39</v>
      </c>
      <c r="B64" s="30">
        <v>3135</v>
      </c>
      <c r="C64" s="33" t="s">
        <v>82</v>
      </c>
      <c r="D64" s="18" t="s">
        <v>62</v>
      </c>
      <c r="E64" s="30"/>
      <c r="F64" s="30"/>
      <c r="G64" s="46">
        <f>148965/1000</f>
        <v>148.965</v>
      </c>
      <c r="H64" s="46">
        <f>86073/1000</f>
        <v>86.072999999999993</v>
      </c>
      <c r="I64" s="30"/>
      <c r="J64" s="30"/>
      <c r="K64" s="46">
        <f>148965/1000</f>
        <v>148.965</v>
      </c>
    </row>
    <row r="65" spans="1:11" ht="56.25" x14ac:dyDescent="0.25">
      <c r="A65" s="30">
        <v>40</v>
      </c>
      <c r="B65" s="30"/>
      <c r="C65" s="33" t="s">
        <v>83</v>
      </c>
      <c r="D65" s="18" t="s">
        <v>84</v>
      </c>
      <c r="E65" s="30"/>
      <c r="F65" s="30"/>
      <c r="G65" s="46"/>
      <c r="H65" s="46"/>
      <c r="I65" s="30"/>
      <c r="J65" s="30"/>
      <c r="K65" s="46"/>
    </row>
    <row r="66" spans="1:11" ht="34.5" x14ac:dyDescent="0.25">
      <c r="A66" s="30">
        <v>41</v>
      </c>
      <c r="B66" s="25"/>
      <c r="C66" s="47" t="s">
        <v>56</v>
      </c>
      <c r="D66" s="18" t="s">
        <v>62</v>
      </c>
      <c r="E66" s="25" t="s">
        <v>57</v>
      </c>
      <c r="F66" s="25" t="s">
        <v>30</v>
      </c>
      <c r="G66" s="25"/>
      <c r="H66" s="25"/>
      <c r="I66" s="44"/>
      <c r="J66" s="25"/>
      <c r="K66" s="48"/>
    </row>
    <row r="67" spans="1:11" ht="33.75" x14ac:dyDescent="0.25">
      <c r="A67" s="32">
        <v>42</v>
      </c>
      <c r="B67" s="25"/>
      <c r="C67" s="49" t="s">
        <v>58</v>
      </c>
      <c r="D67" s="18" t="s">
        <v>59</v>
      </c>
      <c r="E67" s="25" t="s">
        <v>57</v>
      </c>
      <c r="F67" s="50" t="s">
        <v>85</v>
      </c>
      <c r="G67" s="18"/>
      <c r="H67" s="18"/>
      <c r="I67" s="25"/>
      <c r="J67" s="18"/>
      <c r="K67" s="48"/>
    </row>
    <row r="68" spans="1:11" ht="15" customHeight="1" x14ac:dyDescent="0.25">
      <c r="A68" s="72" t="s">
        <v>86</v>
      </c>
      <c r="B68" s="72"/>
      <c r="C68" s="72"/>
      <c r="D68" s="72"/>
      <c r="E68" s="25"/>
      <c r="F68" s="18"/>
      <c r="G68" s="51">
        <f>SUM(G60:G67)</f>
        <v>1583.1310000000001</v>
      </c>
      <c r="H68" s="51">
        <f>SUM(H60:H67)</f>
        <v>962.46600000000001</v>
      </c>
      <c r="I68" s="12">
        <f>SUM(I66:I67)</f>
        <v>0</v>
      </c>
      <c r="J68" s="51">
        <f>SUM(J60:J67)</f>
        <v>961.3900000000001</v>
      </c>
      <c r="K68" s="51">
        <f>SUM(K60:K67)</f>
        <v>621.74099999999999</v>
      </c>
    </row>
    <row r="69" spans="1:11" ht="15" customHeight="1" x14ac:dyDescent="0.25">
      <c r="A69" s="72" t="s">
        <v>87</v>
      </c>
      <c r="B69" s="72"/>
      <c r="C69" s="72"/>
      <c r="D69" s="72"/>
      <c r="E69" s="18"/>
      <c r="F69" s="18"/>
      <c r="G69" s="51">
        <f>G68+G58</f>
        <v>1925.6450000000002</v>
      </c>
      <c r="H69" s="51">
        <f>H68+H58</f>
        <v>1169.251</v>
      </c>
      <c r="I69" s="22"/>
      <c r="J69" s="22">
        <f>J58+J68</f>
        <v>961.3900000000001</v>
      </c>
      <c r="K69" s="22">
        <f>K58+K68</f>
        <v>964.25500000000011</v>
      </c>
    </row>
    <row r="70" spans="1:11" x14ac:dyDescent="0.25">
      <c r="A70" s="73" t="s">
        <v>88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</row>
    <row r="71" spans="1:11" x14ac:dyDescent="0.25">
      <c r="A71" s="74" t="s">
        <v>89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</row>
    <row r="72" spans="1:11" x14ac:dyDescent="0.25">
      <c r="A72" s="75" t="s">
        <v>25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</row>
    <row r="73" spans="1:11" ht="78.75" x14ac:dyDescent="0.25">
      <c r="A73" s="32">
        <v>43</v>
      </c>
      <c r="B73" s="40">
        <v>1053</v>
      </c>
      <c r="C73" s="31" t="s">
        <v>90</v>
      </c>
      <c r="D73" s="52" t="s">
        <v>91</v>
      </c>
      <c r="E73" s="36" t="s">
        <v>57</v>
      </c>
      <c r="F73" s="36" t="s">
        <v>30</v>
      </c>
      <c r="G73" s="53">
        <f>450000/1000</f>
        <v>450</v>
      </c>
      <c r="H73" s="54">
        <v>166.1</v>
      </c>
      <c r="I73" s="55"/>
      <c r="J73" s="55"/>
      <c r="K73" s="53">
        <f>450000/1000</f>
        <v>450</v>
      </c>
    </row>
    <row r="74" spans="1:11" ht="56.25" x14ac:dyDescent="0.25">
      <c r="A74" s="40">
        <v>44</v>
      </c>
      <c r="B74" s="40">
        <v>2017</v>
      </c>
      <c r="C74" s="31" t="s">
        <v>92</v>
      </c>
      <c r="D74" s="52" t="s">
        <v>91</v>
      </c>
      <c r="E74" s="36" t="s">
        <v>30</v>
      </c>
      <c r="F74" s="36" t="s">
        <v>85</v>
      </c>
      <c r="G74" s="53">
        <f>970000/1000</f>
        <v>970</v>
      </c>
      <c r="H74" s="54">
        <v>91</v>
      </c>
      <c r="I74" s="55"/>
      <c r="J74" s="55"/>
      <c r="K74" s="54">
        <v>970</v>
      </c>
    </row>
    <row r="75" spans="1:11" ht="23.85" customHeight="1" x14ac:dyDescent="0.25">
      <c r="A75" s="68" t="s">
        <v>93</v>
      </c>
      <c r="B75" s="68"/>
      <c r="C75" s="68"/>
      <c r="D75" s="68"/>
      <c r="E75" s="40"/>
      <c r="F75" s="40"/>
      <c r="G75" s="38">
        <f>SUM(G73:G74)</f>
        <v>1420</v>
      </c>
      <c r="H75" s="38">
        <f>SUM(H73:H74)</f>
        <v>257.10000000000002</v>
      </c>
      <c r="I75" s="39"/>
      <c r="J75" s="38">
        <f>SUM(J73:J74)</f>
        <v>0</v>
      </c>
      <c r="K75" s="56">
        <f>SUM(K73:K74)</f>
        <v>1420</v>
      </c>
    </row>
    <row r="76" spans="1:11" ht="35.1" customHeight="1" x14ac:dyDescent="0.25">
      <c r="A76" s="67" t="s">
        <v>94</v>
      </c>
      <c r="B76" s="67"/>
      <c r="C76" s="67"/>
      <c r="D76" s="67"/>
      <c r="E76" s="67"/>
      <c r="F76" s="67"/>
      <c r="G76" s="57">
        <f>G69+G42</f>
        <v>11870.42102</v>
      </c>
      <c r="H76" s="57">
        <f>H69+H42</f>
        <v>9239.7027400000006</v>
      </c>
      <c r="I76" s="58"/>
      <c r="J76" s="57">
        <f>J69+J42</f>
        <v>10002.371059999999</v>
      </c>
      <c r="K76" s="57">
        <f>K69+K42</f>
        <v>1868.0499600000003</v>
      </c>
    </row>
    <row r="77" spans="1:11" ht="15" customHeight="1" x14ac:dyDescent="0.25">
      <c r="A77" s="68" t="s">
        <v>95</v>
      </c>
      <c r="B77" s="68"/>
      <c r="C77" s="68"/>
      <c r="D77" s="68"/>
      <c r="E77" s="68"/>
      <c r="F77" s="68"/>
      <c r="G77" s="57">
        <f>G75+G76</f>
        <v>13290.42102</v>
      </c>
      <c r="H77" s="57">
        <f>H75+H76</f>
        <v>9496.802740000001</v>
      </c>
      <c r="I77" s="59"/>
      <c r="J77" s="57">
        <f>J75+J76</f>
        <v>10002.371059999999</v>
      </c>
      <c r="K77" s="57">
        <f>K75+K76</f>
        <v>3288.0499600000003</v>
      </c>
    </row>
    <row r="78" spans="1:11" x14ac:dyDescent="0.25">
      <c r="A78" s="69"/>
      <c r="B78" s="69"/>
      <c r="C78" s="69"/>
      <c r="D78" s="69"/>
      <c r="E78" s="69"/>
      <c r="F78" s="69"/>
      <c r="G78" s="60"/>
      <c r="H78" s="60"/>
      <c r="I78" s="60"/>
      <c r="J78" s="60"/>
      <c r="K78" s="61"/>
    </row>
    <row r="79" spans="1:11" x14ac:dyDescent="0.25">
      <c r="A79" s="70" t="s">
        <v>96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</row>
    <row r="80" spans="1:11" x14ac:dyDescent="0.25">
      <c r="A80" s="60"/>
      <c r="B80" s="62"/>
      <c r="C80" s="63"/>
      <c r="D80" s="62"/>
      <c r="E80" s="63"/>
      <c r="F80" s="63"/>
      <c r="G80" s="63"/>
      <c r="H80" s="63"/>
      <c r="I80" s="63"/>
      <c r="J80" s="63"/>
      <c r="K80" s="62"/>
    </row>
    <row r="81" spans="1:11" x14ac:dyDescent="0.25">
      <c r="A81" s="60"/>
      <c r="B81" s="62"/>
      <c r="C81" s="64"/>
      <c r="D81" s="62"/>
      <c r="E81" s="71"/>
      <c r="F81" s="71"/>
      <c r="G81" s="63"/>
      <c r="H81" s="63"/>
      <c r="I81" s="63"/>
      <c r="J81" s="63"/>
      <c r="K81" s="62"/>
    </row>
    <row r="82" spans="1:11" x14ac:dyDescent="0.25">
      <c r="A82" s="60"/>
      <c r="B82" s="62"/>
      <c r="C82" s="63"/>
      <c r="D82" s="62"/>
      <c r="E82" s="63"/>
      <c r="F82" s="63"/>
      <c r="G82" s="63"/>
      <c r="H82" s="63"/>
      <c r="I82" s="63"/>
      <c r="J82" s="63"/>
      <c r="K82" s="62"/>
    </row>
    <row r="83" spans="1:11" x14ac:dyDescent="0.25">
      <c r="A83" s="60"/>
      <c r="B83" s="62"/>
      <c r="C83" s="64"/>
      <c r="D83" s="62"/>
      <c r="E83" s="71"/>
      <c r="F83" s="71"/>
      <c r="G83" s="64"/>
      <c r="H83" s="64"/>
      <c r="I83" s="63"/>
      <c r="J83" s="63"/>
      <c r="K83" s="62"/>
    </row>
    <row r="84" spans="1:11" x14ac:dyDescent="0.25">
      <c r="A84" s="60"/>
      <c r="B84" s="62"/>
      <c r="C84" s="62"/>
      <c r="D84" s="62"/>
      <c r="E84" s="62"/>
      <c r="F84" s="62"/>
      <c r="G84" s="62"/>
      <c r="H84" s="62"/>
      <c r="I84" s="62"/>
      <c r="J84" s="62"/>
      <c r="K84" s="62"/>
    </row>
    <row r="85" spans="1:11" x14ac:dyDescent="0.25">
      <c r="A85" s="66" t="s">
        <v>97</v>
      </c>
      <c r="B85" s="66"/>
      <c r="C85" s="66"/>
      <c r="D85" s="66"/>
      <c r="E85" s="66"/>
      <c r="F85" s="66"/>
      <c r="G85" s="66"/>
      <c r="H85" s="66"/>
      <c r="I85" s="66"/>
      <c r="J85" s="66"/>
      <c r="K85" s="66"/>
    </row>
    <row r="86" spans="1:11" x14ac:dyDescent="0.25">
      <c r="B86" s="65"/>
      <c r="C86" s="65"/>
      <c r="D86" s="65"/>
      <c r="E86" s="65"/>
      <c r="F86" s="65"/>
      <c r="G86" s="65"/>
      <c r="H86" s="65"/>
      <c r="I86" s="65"/>
      <c r="J86" s="65"/>
      <c r="K86" s="65"/>
    </row>
    <row r="87" spans="1:11" x14ac:dyDescent="0.25">
      <c r="B87" s="65"/>
      <c r="C87" s="65"/>
      <c r="D87" s="65"/>
      <c r="E87" s="65"/>
      <c r="F87" s="65"/>
      <c r="G87" s="65"/>
      <c r="H87" s="65"/>
      <c r="I87" s="65"/>
      <c r="J87" s="65"/>
      <c r="K87" s="65"/>
    </row>
    <row r="88" spans="1:11" x14ac:dyDescent="0.25">
      <c r="B88" s="65"/>
      <c r="C88" s="65"/>
      <c r="D88" s="65"/>
      <c r="E88" s="65"/>
      <c r="F88" s="65"/>
      <c r="G88" s="65"/>
      <c r="H88" s="65"/>
      <c r="I88" s="65"/>
      <c r="J88" s="65"/>
      <c r="K88" s="65"/>
    </row>
    <row r="89" spans="1:11" x14ac:dyDescent="0.25">
      <c r="B89" s="65"/>
      <c r="C89" s="65"/>
      <c r="D89" s="65"/>
      <c r="E89" s="65"/>
      <c r="F89" s="65"/>
      <c r="G89" s="65"/>
      <c r="H89" s="65"/>
      <c r="I89" s="65"/>
      <c r="J89" s="65"/>
      <c r="K89" s="65"/>
    </row>
    <row r="90" spans="1:11" x14ac:dyDescent="0.25">
      <c r="B90" s="65"/>
      <c r="C90" s="65"/>
      <c r="D90" s="65"/>
      <c r="E90" s="65"/>
      <c r="F90" s="65"/>
      <c r="G90" s="65"/>
      <c r="H90" s="65"/>
      <c r="I90" s="65"/>
      <c r="J90" s="65"/>
      <c r="K90" s="65"/>
    </row>
    <row r="91" spans="1:11" x14ac:dyDescent="0.25">
      <c r="B91" s="65"/>
      <c r="C91" s="65"/>
      <c r="D91" s="65"/>
      <c r="E91" s="65"/>
      <c r="F91" s="65"/>
      <c r="G91" s="65"/>
      <c r="H91" s="65"/>
      <c r="I91" s="65"/>
      <c r="J91" s="65"/>
      <c r="K91" s="65"/>
    </row>
    <row r="92" spans="1:11" x14ac:dyDescent="0.25">
      <c r="B92" s="65"/>
      <c r="C92" s="65"/>
      <c r="D92" s="65"/>
      <c r="E92" s="65"/>
      <c r="F92" s="65"/>
      <c r="G92" s="65"/>
      <c r="H92" s="65"/>
      <c r="I92" s="65"/>
      <c r="J92" s="65"/>
      <c r="K92" s="65"/>
    </row>
    <row r="93" spans="1:11" x14ac:dyDescent="0.25">
      <c r="B93" s="65"/>
      <c r="C93" s="65"/>
      <c r="D93" s="65"/>
      <c r="E93" s="65"/>
      <c r="F93" s="65"/>
      <c r="G93" s="65"/>
      <c r="H93" s="65"/>
      <c r="I93" s="65"/>
      <c r="J93" s="65"/>
      <c r="K93" s="65"/>
    </row>
    <row r="94" spans="1:11" x14ac:dyDescent="0.25">
      <c r="B94" s="65"/>
      <c r="C94" s="65"/>
      <c r="D94" s="65"/>
      <c r="E94" s="65"/>
      <c r="F94" s="65"/>
      <c r="G94" s="65"/>
      <c r="H94" s="65"/>
      <c r="I94" s="65"/>
      <c r="J94" s="65"/>
      <c r="K94" s="65"/>
    </row>
    <row r="95" spans="1:11" x14ac:dyDescent="0.25">
      <c r="B95" s="65"/>
      <c r="C95" s="65"/>
      <c r="D95" s="65"/>
      <c r="E95" s="65"/>
      <c r="F95" s="65"/>
      <c r="G95" s="65"/>
      <c r="H95" s="65"/>
      <c r="I95" s="65"/>
      <c r="J95" s="65"/>
      <c r="K95" s="65"/>
    </row>
    <row r="96" spans="1:11" x14ac:dyDescent="0.25">
      <c r="B96" s="65"/>
      <c r="C96" s="65"/>
      <c r="D96" s="65"/>
      <c r="E96" s="65"/>
      <c r="F96" s="65"/>
      <c r="G96" s="65"/>
      <c r="H96" s="65"/>
      <c r="I96" s="65"/>
      <c r="J96" s="65"/>
      <c r="K96" s="65"/>
    </row>
    <row r="97" spans="2:11" x14ac:dyDescent="0.25">
      <c r="B97" s="65"/>
      <c r="C97" s="65"/>
      <c r="D97" s="65"/>
      <c r="E97" s="65"/>
      <c r="F97" s="65"/>
      <c r="G97" s="65"/>
      <c r="H97" s="65"/>
      <c r="I97" s="65"/>
      <c r="J97" s="65"/>
      <c r="K97" s="65"/>
    </row>
    <row r="98" spans="2:11" x14ac:dyDescent="0.25">
      <c r="B98" s="65"/>
      <c r="C98" s="65"/>
      <c r="D98" s="65"/>
      <c r="E98" s="65"/>
      <c r="F98" s="65"/>
      <c r="G98" s="65"/>
      <c r="H98" s="65"/>
      <c r="I98" s="65"/>
      <c r="J98" s="65"/>
      <c r="K98" s="65"/>
    </row>
    <row r="99" spans="2:11" x14ac:dyDescent="0.25">
      <c r="B99" s="65"/>
      <c r="C99" s="65"/>
      <c r="D99" s="65"/>
      <c r="E99" s="65"/>
      <c r="F99" s="65"/>
      <c r="G99" s="65"/>
      <c r="H99" s="65"/>
      <c r="I99" s="65"/>
      <c r="J99" s="65"/>
      <c r="K99" s="65"/>
    </row>
    <row r="100" spans="2:11" x14ac:dyDescent="0.25">
      <c r="B100" s="65"/>
      <c r="C100" s="65"/>
      <c r="D100" s="65"/>
      <c r="E100" s="65"/>
      <c r="F100" s="65"/>
      <c r="G100" s="65"/>
      <c r="H100" s="65"/>
      <c r="I100" s="65"/>
      <c r="J100" s="65"/>
      <c r="K100" s="65"/>
    </row>
    <row r="101" spans="2:11" x14ac:dyDescent="0.25">
      <c r="B101" s="65"/>
      <c r="C101" s="65"/>
      <c r="D101" s="65"/>
      <c r="E101" s="65"/>
      <c r="F101" s="65"/>
      <c r="G101" s="65"/>
      <c r="H101" s="65"/>
      <c r="I101" s="65"/>
      <c r="J101" s="65"/>
      <c r="K101" s="65"/>
    </row>
    <row r="102" spans="2:11" x14ac:dyDescent="0.25">
      <c r="B102" s="65"/>
      <c r="C102" s="65"/>
      <c r="D102" s="65"/>
      <c r="E102" s="65"/>
      <c r="F102" s="65"/>
      <c r="G102" s="65"/>
      <c r="H102" s="65"/>
      <c r="I102" s="65"/>
      <c r="J102" s="65"/>
      <c r="K102" s="65"/>
    </row>
    <row r="103" spans="2:11" x14ac:dyDescent="0.25">
      <c r="B103" s="65"/>
      <c r="C103" s="65"/>
      <c r="D103" s="65"/>
      <c r="E103" s="65"/>
      <c r="F103" s="65"/>
      <c r="G103" s="65"/>
      <c r="H103" s="65"/>
      <c r="I103" s="65"/>
      <c r="J103" s="65"/>
      <c r="K103" s="65"/>
    </row>
    <row r="104" spans="2:11" x14ac:dyDescent="0.25">
      <c r="B104" s="65"/>
      <c r="C104" s="65"/>
      <c r="D104" s="65"/>
      <c r="E104" s="65"/>
      <c r="F104" s="65"/>
      <c r="G104" s="65"/>
      <c r="H104" s="65"/>
      <c r="I104" s="65"/>
      <c r="J104" s="65"/>
      <c r="K104" s="65"/>
    </row>
  </sheetData>
  <mergeCells count="41">
    <mergeCell ref="G1:K1"/>
    <mergeCell ref="G2:K2"/>
    <mergeCell ref="G3:K3"/>
    <mergeCell ref="G4:K4"/>
    <mergeCell ref="G5:K5"/>
    <mergeCell ref="A6:K6"/>
    <mergeCell ref="A7:K7"/>
    <mergeCell ref="A8:K8"/>
    <mergeCell ref="A10:A12"/>
    <mergeCell ref="B10:B12"/>
    <mergeCell ref="C10:C12"/>
    <mergeCell ref="D10:D12"/>
    <mergeCell ref="E10:F11"/>
    <mergeCell ref="G10:K10"/>
    <mergeCell ref="G11:H11"/>
    <mergeCell ref="I11:K11"/>
    <mergeCell ref="A14:K14"/>
    <mergeCell ref="A15:K15"/>
    <mergeCell ref="A16:K16"/>
    <mergeCell ref="A17:K17"/>
    <mergeCell ref="A31:D31"/>
    <mergeCell ref="A32:K32"/>
    <mergeCell ref="A41:D41"/>
    <mergeCell ref="A42:D42"/>
    <mergeCell ref="A43:K43"/>
    <mergeCell ref="A44:K44"/>
    <mergeCell ref="A58:D58"/>
    <mergeCell ref="A59:K59"/>
    <mergeCell ref="A68:D68"/>
    <mergeCell ref="A69:D69"/>
    <mergeCell ref="A70:K70"/>
    <mergeCell ref="A71:K71"/>
    <mergeCell ref="A72:K72"/>
    <mergeCell ref="A75:D75"/>
    <mergeCell ref="A85:K85"/>
    <mergeCell ref="A76:F76"/>
    <mergeCell ref="A77:F77"/>
    <mergeCell ref="A78:F78"/>
    <mergeCell ref="A79:K79"/>
    <mergeCell ref="E81:F81"/>
    <mergeCell ref="E83:F83"/>
  </mergeCells>
  <pageMargins left="0.7" right="0.7" top="0.75" bottom="0.75" header="0.51180555555555496" footer="0.51180555555555496"/>
  <pageSetup paperSize="9" scale="95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Пользователь Windows</cp:lastModifiedBy>
  <cp:revision>1</cp:revision>
  <dcterms:created xsi:type="dcterms:W3CDTF">2015-06-05T18:19:34Z</dcterms:created>
  <dcterms:modified xsi:type="dcterms:W3CDTF">2021-08-05T07:09:01Z</dcterms:modified>
  <dc:language>uk-UA</dc:language>
</cp:coreProperties>
</file>