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октябрь\13.10.2021\13.10.2021\10. інші питання\5. План водопостачання\"/>
    </mc:Choice>
  </mc:AlternateContent>
  <bookViews>
    <workbookView xWindow="0" yWindow="0" windowWidth="20490" windowHeight="7620"/>
  </bookViews>
  <sheets>
    <sheet name="4" sheetId="7" r:id="rId1"/>
    <sheet name="5" sheetId="6" r:id="rId2"/>
    <sheet name="Проекты для диспетчеризации" sheetId="8" r:id="rId3"/>
  </sheets>
  <definedNames>
    <definedName name="_xlnm.Print_Titles" localSheetId="0">'4'!$15:$19</definedName>
    <definedName name="_xlnm.Print_Titles" localSheetId="1">'5'!$13:$17</definedName>
    <definedName name="_xlnm.Print_Titles" localSheetId="2">'Проекты для диспетчеризации'!$3:$5</definedName>
    <definedName name="_xlnm.Print_Area" localSheetId="0">'4'!$A$1:$V$173</definedName>
    <definedName name="_xlnm.Print_Area" localSheetId="1">'5'!$A$1:$U$110</definedName>
    <definedName name="_xlnm.Print_Area" localSheetId="2">'Проекты для диспетчеризации'!$A$1:$H$88</definedName>
  </definedNames>
  <calcPr calcId="162913"/>
</workbook>
</file>

<file path=xl/calcChain.xml><?xml version="1.0" encoding="utf-8"?>
<calcChain xmlns="http://schemas.openxmlformats.org/spreadsheetml/2006/main">
  <c r="V46" i="7" l="1"/>
  <c r="V45" i="7"/>
  <c r="V43" i="7"/>
  <c r="V42" i="7"/>
  <c r="V40" i="7"/>
  <c r="V39" i="7"/>
  <c r="V36" i="7"/>
  <c r="U34" i="6"/>
  <c r="U37" i="6"/>
  <c r="U38" i="6"/>
  <c r="R38" i="6" s="1"/>
  <c r="U40" i="6"/>
  <c r="R40" i="6" s="1"/>
  <c r="U41" i="6"/>
  <c r="U43" i="6"/>
  <c r="R43" i="6" s="1"/>
  <c r="U44" i="6"/>
  <c r="T51" i="7"/>
  <c r="V51" i="7" s="1"/>
  <c r="T50" i="7"/>
  <c r="V50" i="7" s="1"/>
  <c r="T49" i="7"/>
  <c r="V49" i="7" s="1"/>
  <c r="T48" i="7"/>
  <c r="V48" i="7" s="1"/>
  <c r="T47" i="7"/>
  <c r="V47" i="7" s="1"/>
  <c r="T44" i="7"/>
  <c r="V44" i="7" s="1"/>
  <c r="T41" i="7"/>
  <c r="V41" i="7" s="1"/>
  <c r="T38" i="7"/>
  <c r="V38" i="7" s="1"/>
  <c r="T37" i="7"/>
  <c r="V37" i="7" s="1"/>
  <c r="T35" i="7"/>
  <c r="V35" i="7" s="1"/>
  <c r="T34" i="7"/>
  <c r="V34" i="7" s="1"/>
  <c r="R37" i="6"/>
  <c r="R41" i="6"/>
  <c r="R44" i="6"/>
  <c r="T73" i="6"/>
  <c r="T104" i="6" s="1"/>
  <c r="R86" i="6"/>
  <c r="S86" i="6"/>
  <c r="T86" i="6"/>
  <c r="U86" i="6"/>
  <c r="S45" i="6"/>
  <c r="U45" i="6" s="1"/>
  <c r="R45" i="6" s="1"/>
  <c r="S42" i="6"/>
  <c r="U42" i="6" s="1"/>
  <c r="R42" i="6" s="1"/>
  <c r="U32" i="6"/>
  <c r="R32" i="6" s="1"/>
  <c r="S49" i="6"/>
  <c r="U49" i="6" s="1"/>
  <c r="R49" i="6" s="1"/>
  <c r="S48" i="6"/>
  <c r="U48" i="6" s="1"/>
  <c r="R48" i="6" s="1"/>
  <c r="S47" i="6"/>
  <c r="U47" i="6" s="1"/>
  <c r="R47" i="6" s="1"/>
  <c r="S46" i="6"/>
  <c r="U46" i="6" s="1"/>
  <c r="R46" i="6" s="1"/>
  <c r="S39" i="6"/>
  <c r="U39" i="6" s="1"/>
  <c r="R39" i="6" s="1"/>
  <c r="S36" i="6"/>
  <c r="U36" i="6" s="1"/>
  <c r="R36" i="6" s="1"/>
  <c r="S35" i="6"/>
  <c r="U35" i="6" s="1"/>
  <c r="R35" i="6" s="1"/>
  <c r="S33" i="6"/>
  <c r="U33" i="6" s="1"/>
  <c r="R33" i="6" s="1"/>
  <c r="S32" i="6"/>
  <c r="P80" i="6"/>
  <c r="O59" i="6"/>
  <c r="P59" i="6"/>
  <c r="Q59" i="6"/>
  <c r="N59" i="6"/>
  <c r="O53" i="6"/>
  <c r="P53" i="6"/>
  <c r="Q53" i="6"/>
  <c r="N53" i="6"/>
  <c r="O29" i="6"/>
  <c r="Q48" i="6"/>
  <c r="P41" i="6"/>
  <c r="N24" i="6"/>
  <c r="L156" i="7"/>
  <c r="D111" i="7"/>
  <c r="E110" i="7"/>
  <c r="L99" i="7"/>
  <c r="S111" i="7"/>
  <c r="T111" i="7"/>
  <c r="U111" i="7"/>
  <c r="V111" i="7"/>
  <c r="F111" i="7"/>
  <c r="G111" i="7"/>
  <c r="H111" i="7"/>
  <c r="I111" i="7"/>
  <c r="J111" i="7"/>
  <c r="K111" i="7"/>
  <c r="N111" i="7"/>
  <c r="O111" i="7"/>
  <c r="P111" i="7"/>
  <c r="Q111" i="7"/>
  <c r="E109" i="7"/>
  <c r="L109" i="7" s="1"/>
  <c r="D139" i="7"/>
  <c r="E139" i="7" s="1"/>
  <c r="D138" i="7"/>
  <c r="E138" i="7"/>
  <c r="L138" i="7" s="1"/>
  <c r="D137" i="7"/>
  <c r="E137" i="7" s="1"/>
  <c r="L137" i="7" s="1"/>
  <c r="L77" i="7"/>
  <c r="L78" i="7"/>
  <c r="L79" i="7"/>
  <c r="D80" i="7"/>
  <c r="O80" i="7"/>
  <c r="O77" i="7"/>
  <c r="O79" i="7"/>
  <c r="I73" i="6"/>
  <c r="D50" i="6"/>
  <c r="K59" i="6"/>
  <c r="K73" i="6" s="1"/>
  <c r="K104" i="6" s="1"/>
  <c r="M104" i="7"/>
  <c r="M111" i="7" s="1"/>
  <c r="E80" i="7"/>
  <c r="L80" i="7" s="1"/>
  <c r="M77" i="6"/>
  <c r="M86" i="6" s="1"/>
  <c r="M103" i="6" s="1"/>
  <c r="M78" i="6"/>
  <c r="O78" i="6" s="1"/>
  <c r="O86" i="6" s="1"/>
  <c r="O103" i="6" s="1"/>
  <c r="M79" i="6"/>
  <c r="O79" i="6" s="1"/>
  <c r="M80" i="6"/>
  <c r="M81" i="6"/>
  <c r="P81" i="6" s="1"/>
  <c r="M82" i="6"/>
  <c r="P82" i="6" s="1"/>
  <c r="M83" i="6"/>
  <c r="Q83" i="6" s="1"/>
  <c r="M84" i="6"/>
  <c r="Q84" i="6" s="1"/>
  <c r="M85" i="6"/>
  <c r="Q85" i="6" s="1"/>
  <c r="M76" i="6"/>
  <c r="N76" i="6" s="1"/>
  <c r="M58" i="6"/>
  <c r="M59" i="6" s="1"/>
  <c r="M73" i="6" s="1"/>
  <c r="L21" i="6"/>
  <c r="N21" i="6" s="1"/>
  <c r="L22" i="6"/>
  <c r="N22" i="6" s="1"/>
  <c r="L23" i="6"/>
  <c r="N23" i="6" s="1"/>
  <c r="L24" i="6"/>
  <c r="L25" i="6"/>
  <c r="N25" i="6" s="1"/>
  <c r="L26" i="6"/>
  <c r="N26" i="6" s="1"/>
  <c r="L27" i="6"/>
  <c r="N27" i="6" s="1"/>
  <c r="L28" i="6"/>
  <c r="O28" i="6" s="1"/>
  <c r="L29" i="6"/>
  <c r="L30" i="6"/>
  <c r="O30" i="6" s="1"/>
  <c r="L31" i="6"/>
  <c r="O31" i="6" s="1"/>
  <c r="L32" i="6"/>
  <c r="O32" i="6" s="1"/>
  <c r="L33" i="6"/>
  <c r="P33" i="6" s="1"/>
  <c r="L34" i="6"/>
  <c r="Q34" i="6" s="1"/>
  <c r="L35" i="6"/>
  <c r="Q35" i="6" s="1"/>
  <c r="L36" i="6"/>
  <c r="P36" i="6" s="1"/>
  <c r="L37" i="6"/>
  <c r="P37" i="6" s="1"/>
  <c r="L38" i="6"/>
  <c r="P38" i="6" s="1"/>
  <c r="L39" i="6"/>
  <c r="P39" i="6" s="1"/>
  <c r="L40" i="6"/>
  <c r="P40" i="6" s="1"/>
  <c r="L41" i="6"/>
  <c r="L42" i="6"/>
  <c r="P42" i="6" s="1"/>
  <c r="L43" i="6"/>
  <c r="P43" i="6" s="1"/>
  <c r="L44" i="6"/>
  <c r="Q44" i="6" s="1"/>
  <c r="L45" i="6"/>
  <c r="Q45" i="6" s="1"/>
  <c r="L46" i="6"/>
  <c r="Q46" i="6" s="1"/>
  <c r="L47" i="6"/>
  <c r="Q47" i="6" s="1"/>
  <c r="L48" i="6"/>
  <c r="L49" i="6"/>
  <c r="Q49" i="6" s="1"/>
  <c r="L20" i="6"/>
  <c r="N20" i="6" s="1"/>
  <c r="F87" i="8"/>
  <c r="F86" i="8"/>
  <c r="F85" i="8"/>
  <c r="F84" i="8"/>
  <c r="F83" i="8"/>
  <c r="F82" i="8"/>
  <c r="F81" i="8"/>
  <c r="F80" i="8"/>
  <c r="F79" i="8"/>
  <c r="F78" i="8"/>
  <c r="E75" i="8"/>
  <c r="H74" i="8"/>
  <c r="H73" i="8"/>
  <c r="H72" i="8"/>
  <c r="H71" i="8"/>
  <c r="H75" i="8" s="1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V161" i="7"/>
  <c r="U161" i="7"/>
  <c r="T161" i="7"/>
  <c r="S161" i="7"/>
  <c r="N161" i="7"/>
  <c r="K161" i="7"/>
  <c r="J161" i="7"/>
  <c r="I161" i="7"/>
  <c r="H161" i="7"/>
  <c r="G161" i="7"/>
  <c r="F161" i="7"/>
  <c r="D161" i="7"/>
  <c r="E160" i="7"/>
  <c r="M160" i="7" s="1"/>
  <c r="R161" i="7"/>
  <c r="E159" i="7"/>
  <c r="M159" i="7" s="1"/>
  <c r="E158" i="7"/>
  <c r="M158" i="7" s="1"/>
  <c r="P156" i="7"/>
  <c r="E156" i="7"/>
  <c r="O154" i="7"/>
  <c r="E154" i="7"/>
  <c r="L154" i="7" s="1"/>
  <c r="E155" i="7"/>
  <c r="P155" i="7" s="1"/>
  <c r="P161" i="7" s="1"/>
  <c r="P166" i="7" s="1"/>
  <c r="Q161" i="7"/>
  <c r="E157" i="7"/>
  <c r="L157" i="7" s="1"/>
  <c r="O153" i="7"/>
  <c r="O161" i="7" s="1"/>
  <c r="E153" i="7"/>
  <c r="L153" i="7" s="1"/>
  <c r="V140" i="7"/>
  <c r="U140" i="7"/>
  <c r="U166" i="7" s="1"/>
  <c r="T140" i="7"/>
  <c r="T166" i="7"/>
  <c r="S140" i="7"/>
  <c r="R140" i="7"/>
  <c r="Q140" i="7"/>
  <c r="Q166" i="7" s="1"/>
  <c r="P140" i="7"/>
  <c r="O140" i="7"/>
  <c r="K140" i="7"/>
  <c r="K166" i="7" s="1"/>
  <c r="J140" i="7"/>
  <c r="I140" i="7"/>
  <c r="I166" i="7" s="1"/>
  <c r="H140" i="7"/>
  <c r="G140" i="7"/>
  <c r="G166" i="7" s="1"/>
  <c r="F140" i="7"/>
  <c r="N136" i="7"/>
  <c r="E136" i="7"/>
  <c r="M136" i="7" s="1"/>
  <c r="N135" i="7"/>
  <c r="E135" i="7"/>
  <c r="M135" i="7" s="1"/>
  <c r="N134" i="7"/>
  <c r="E134" i="7"/>
  <c r="M134" i="7" s="1"/>
  <c r="N133" i="7"/>
  <c r="E133" i="7"/>
  <c r="M133" i="7" s="1"/>
  <c r="N132" i="7"/>
  <c r="E132" i="7"/>
  <c r="M132" i="7" s="1"/>
  <c r="D131" i="7"/>
  <c r="E131" i="7" s="1"/>
  <c r="M131" i="7" s="1"/>
  <c r="D130" i="7"/>
  <c r="E130" i="7"/>
  <c r="M130" i="7" s="1"/>
  <c r="N129" i="7"/>
  <c r="E129" i="7"/>
  <c r="M129" i="7" s="1"/>
  <c r="N128" i="7"/>
  <c r="E128" i="7"/>
  <c r="M128" i="7" s="1"/>
  <c r="D127" i="7"/>
  <c r="E108" i="7"/>
  <c r="L108" i="7"/>
  <c r="E105" i="7"/>
  <c r="E107" i="7"/>
  <c r="L107" i="7" s="1"/>
  <c r="E106" i="7"/>
  <c r="L106" i="7" s="1"/>
  <c r="U96" i="7"/>
  <c r="M96" i="7"/>
  <c r="M124" i="7" s="1"/>
  <c r="K96" i="7"/>
  <c r="K124" i="7" s="1"/>
  <c r="K167" i="7" s="1"/>
  <c r="J96" i="7"/>
  <c r="J124" i="7" s="1"/>
  <c r="J167" i="7" s="1"/>
  <c r="I96" i="7"/>
  <c r="H96" i="7"/>
  <c r="H124" i="7" s="1"/>
  <c r="G96" i="7"/>
  <c r="G124" i="7" s="1"/>
  <c r="G167" i="7" s="1"/>
  <c r="F96" i="7"/>
  <c r="F124" i="7"/>
  <c r="R95" i="7"/>
  <c r="R96" i="7" s="1"/>
  <c r="E95" i="7"/>
  <c r="L95" i="7"/>
  <c r="E94" i="7"/>
  <c r="L94" i="7" s="1"/>
  <c r="Q93" i="7"/>
  <c r="E93" i="7"/>
  <c r="L93" i="7"/>
  <c r="Q92" i="7"/>
  <c r="E92" i="7"/>
  <c r="L92" i="7"/>
  <c r="Q91" i="7"/>
  <c r="E91" i="7"/>
  <c r="L91" i="7" s="1"/>
  <c r="D90" i="7"/>
  <c r="P89" i="7"/>
  <c r="E89" i="7"/>
  <c r="L89" i="7" s="1"/>
  <c r="P88" i="7"/>
  <c r="E88" i="7"/>
  <c r="L88" i="7" s="1"/>
  <c r="P87" i="7"/>
  <c r="E87" i="7"/>
  <c r="L87" i="7"/>
  <c r="P86" i="7"/>
  <c r="E86" i="7"/>
  <c r="L86" i="7" s="1"/>
  <c r="O85" i="7"/>
  <c r="E85" i="7"/>
  <c r="L85" i="7" s="1"/>
  <c r="O84" i="7"/>
  <c r="E84" i="7"/>
  <c r="L84" i="7" s="1"/>
  <c r="O83" i="7"/>
  <c r="E83" i="7"/>
  <c r="L83" i="7" s="1"/>
  <c r="O82" i="7"/>
  <c r="E82" i="7"/>
  <c r="L82" i="7" s="1"/>
  <c r="O81" i="7"/>
  <c r="E81" i="7"/>
  <c r="L81" i="7"/>
  <c r="O78" i="7"/>
  <c r="O76" i="7"/>
  <c r="E76" i="7"/>
  <c r="L76" i="7"/>
  <c r="O75" i="7"/>
  <c r="E75" i="7"/>
  <c r="L75" i="7" s="1"/>
  <c r="O74" i="7"/>
  <c r="E74" i="7"/>
  <c r="L74" i="7" s="1"/>
  <c r="O73" i="7"/>
  <c r="E73" i="7"/>
  <c r="L73" i="7" s="1"/>
  <c r="O72" i="7"/>
  <c r="E72" i="7"/>
  <c r="L72" i="7" s="1"/>
  <c r="O71" i="7"/>
  <c r="E71" i="7"/>
  <c r="L71" i="7" s="1"/>
  <c r="O70" i="7"/>
  <c r="E70" i="7"/>
  <c r="L70" i="7" s="1"/>
  <c r="O69" i="7"/>
  <c r="E69" i="7"/>
  <c r="L69" i="7" s="1"/>
  <c r="O68" i="7"/>
  <c r="E68" i="7"/>
  <c r="L68" i="7"/>
  <c r="O67" i="7"/>
  <c r="E67" i="7"/>
  <c r="L67" i="7" s="1"/>
  <c r="O66" i="7"/>
  <c r="E66" i="7"/>
  <c r="L66" i="7" s="1"/>
  <c r="O65" i="7"/>
  <c r="E65" i="7"/>
  <c r="L65" i="7"/>
  <c r="O64" i="7"/>
  <c r="E64" i="7"/>
  <c r="L64" i="7"/>
  <c r="O63" i="7"/>
  <c r="E63" i="7"/>
  <c r="L63" i="7" s="1"/>
  <c r="O62" i="7"/>
  <c r="E62" i="7"/>
  <c r="L62" i="7"/>
  <c r="O61" i="7"/>
  <c r="E61" i="7"/>
  <c r="L61" i="7" s="1"/>
  <c r="O60" i="7"/>
  <c r="E60" i="7"/>
  <c r="L60" i="7" s="1"/>
  <c r="O59" i="7"/>
  <c r="E59" i="7"/>
  <c r="L59" i="7" s="1"/>
  <c r="O58" i="7"/>
  <c r="E58" i="7"/>
  <c r="L58" i="7" s="1"/>
  <c r="O57" i="7"/>
  <c r="E57" i="7"/>
  <c r="L57" i="7"/>
  <c r="O56" i="7"/>
  <c r="E56" i="7"/>
  <c r="L56" i="7"/>
  <c r="O55" i="7"/>
  <c r="E55" i="7"/>
  <c r="L55" i="7" s="1"/>
  <c r="O54" i="7"/>
  <c r="E54" i="7"/>
  <c r="L54" i="7"/>
  <c r="O53" i="7"/>
  <c r="E53" i="7"/>
  <c r="L53" i="7"/>
  <c r="O52" i="7"/>
  <c r="O96" i="7" s="1"/>
  <c r="O124" i="7" s="1"/>
  <c r="E52" i="7"/>
  <c r="L52" i="7" s="1"/>
  <c r="N51" i="7"/>
  <c r="E51" i="7"/>
  <c r="S51" i="7" s="1"/>
  <c r="N50" i="7"/>
  <c r="E50" i="7"/>
  <c r="N49" i="7"/>
  <c r="E49" i="7"/>
  <c r="S49" i="7" s="1"/>
  <c r="N48" i="7"/>
  <c r="E48" i="7"/>
  <c r="N47" i="7"/>
  <c r="E47" i="7"/>
  <c r="S47" i="7" s="1"/>
  <c r="N46" i="7"/>
  <c r="E46" i="7"/>
  <c r="N45" i="7"/>
  <c r="E45" i="7"/>
  <c r="N44" i="7"/>
  <c r="E44" i="7"/>
  <c r="N43" i="7"/>
  <c r="E43" i="7"/>
  <c r="N42" i="7"/>
  <c r="E42" i="7"/>
  <c r="N41" i="7"/>
  <c r="E41" i="7"/>
  <c r="S41" i="7" s="1"/>
  <c r="N40" i="7"/>
  <c r="E40" i="7"/>
  <c r="N39" i="7"/>
  <c r="E39" i="7"/>
  <c r="N38" i="7"/>
  <c r="E38" i="7"/>
  <c r="N37" i="7"/>
  <c r="E37" i="7"/>
  <c r="S37" i="7" s="1"/>
  <c r="N36" i="7"/>
  <c r="E36" i="7"/>
  <c r="N35" i="7"/>
  <c r="E35" i="7"/>
  <c r="S35" i="7" s="1"/>
  <c r="N34" i="7"/>
  <c r="E34" i="7"/>
  <c r="N33" i="7"/>
  <c r="E33" i="7"/>
  <c r="N32" i="7"/>
  <c r="E32" i="7"/>
  <c r="N31" i="7"/>
  <c r="E31" i="7"/>
  <c r="N30" i="7"/>
  <c r="E30" i="7"/>
  <c r="N29" i="7"/>
  <c r="E29" i="7"/>
  <c r="N28" i="7"/>
  <c r="E28" i="7"/>
  <c r="N27" i="7"/>
  <c r="E27" i="7"/>
  <c r="N26" i="7"/>
  <c r="E26" i="7"/>
  <c r="N25" i="7"/>
  <c r="E25" i="7"/>
  <c r="N24" i="7"/>
  <c r="E24" i="7"/>
  <c r="N23" i="7"/>
  <c r="E23" i="7"/>
  <c r="N22" i="7"/>
  <c r="E22" i="7"/>
  <c r="E85" i="6"/>
  <c r="E49" i="6"/>
  <c r="E48" i="6"/>
  <c r="E47" i="6"/>
  <c r="E32" i="6"/>
  <c r="E29" i="6"/>
  <c r="D86" i="6"/>
  <c r="D103" i="6" s="1"/>
  <c r="E77" i="6"/>
  <c r="E78" i="6"/>
  <c r="E79" i="6"/>
  <c r="E80" i="6"/>
  <c r="E81" i="6"/>
  <c r="E82" i="6"/>
  <c r="E83" i="6"/>
  <c r="E84" i="6"/>
  <c r="E76" i="6"/>
  <c r="E46" i="6"/>
  <c r="E39" i="6"/>
  <c r="E40" i="6"/>
  <c r="E41" i="6"/>
  <c r="E42" i="6"/>
  <c r="E43" i="6"/>
  <c r="E44" i="6"/>
  <c r="E45" i="6"/>
  <c r="E31" i="6"/>
  <c r="E33" i="6"/>
  <c r="E34" i="6"/>
  <c r="R34" i="6" s="1"/>
  <c r="E35" i="6"/>
  <c r="E36" i="6"/>
  <c r="E37" i="6"/>
  <c r="E38" i="6"/>
  <c r="E21" i="6"/>
  <c r="E22" i="6"/>
  <c r="E23" i="6"/>
  <c r="E24" i="6"/>
  <c r="E25" i="6"/>
  <c r="E26" i="6"/>
  <c r="E27" i="6"/>
  <c r="E28" i="6"/>
  <c r="E30" i="6"/>
  <c r="E20" i="6"/>
  <c r="H166" i="7"/>
  <c r="J166" i="7"/>
  <c r="E90" i="7"/>
  <c r="L90" i="7"/>
  <c r="R166" i="7"/>
  <c r="I104" i="6"/>
  <c r="P50" i="6" l="1"/>
  <c r="P73" i="6" s="1"/>
  <c r="H167" i="7"/>
  <c r="P86" i="6"/>
  <c r="P103" i="6" s="1"/>
  <c r="N96" i="7"/>
  <c r="N124" i="7" s="1"/>
  <c r="N167" i="7" s="1"/>
  <c r="V166" i="7"/>
  <c r="M161" i="7"/>
  <c r="S166" i="7"/>
  <c r="L155" i="7"/>
  <c r="E86" i="6"/>
  <c r="E103" i="6" s="1"/>
  <c r="S44" i="7"/>
  <c r="S50" i="7"/>
  <c r="L161" i="7"/>
  <c r="M104" i="6"/>
  <c r="Q86" i="6"/>
  <c r="Q103" i="6" s="1"/>
  <c r="E161" i="7"/>
  <c r="T96" i="7"/>
  <c r="T124" i="7" s="1"/>
  <c r="T167" i="7" s="1"/>
  <c r="F75" i="8"/>
  <c r="F88" i="8"/>
  <c r="L50" i="6"/>
  <c r="L73" i="6" s="1"/>
  <c r="L104" i="6" s="1"/>
  <c r="L140" i="7"/>
  <c r="V96" i="7"/>
  <c r="V124" i="7" s="1"/>
  <c r="V167" i="7" s="1"/>
  <c r="P96" i="7"/>
  <c r="P124" i="7" s="1"/>
  <c r="P167" i="7" s="1"/>
  <c r="N140" i="7"/>
  <c r="N166" i="7" s="1"/>
  <c r="N50" i="6"/>
  <c r="N73" i="6" s="1"/>
  <c r="E96" i="7"/>
  <c r="E124" i="7" s="1"/>
  <c r="L96" i="7"/>
  <c r="L105" i="7"/>
  <c r="E111" i="7"/>
  <c r="O166" i="7"/>
  <c r="O167" i="7" s="1"/>
  <c r="Q50" i="6"/>
  <c r="Q73" i="6" s="1"/>
  <c r="Q104" i="6" s="1"/>
  <c r="M140" i="7"/>
  <c r="M166" i="7" s="1"/>
  <c r="O50" i="6"/>
  <c r="O73" i="6" s="1"/>
  <c r="O104" i="6" s="1"/>
  <c r="I124" i="7"/>
  <c r="N77" i="6"/>
  <c r="N86" i="6" s="1"/>
  <c r="N103" i="6" s="1"/>
  <c r="S48" i="7"/>
  <c r="S50" i="6"/>
  <c r="S73" i="6" s="1"/>
  <c r="S104" i="6" s="1"/>
  <c r="Q90" i="7"/>
  <c r="Q96" i="7" s="1"/>
  <c r="Q124" i="7" s="1"/>
  <c r="Q167" i="7" s="1"/>
  <c r="D96" i="7"/>
  <c r="D124" i="7" s="1"/>
  <c r="M167" i="7"/>
  <c r="D73" i="6"/>
  <c r="D104" i="6" s="1"/>
  <c r="S34" i="7"/>
  <c r="S38" i="7"/>
  <c r="U124" i="7"/>
  <c r="U167" i="7" s="1"/>
  <c r="G75" i="8"/>
  <c r="U50" i="6"/>
  <c r="U73" i="6" s="1"/>
  <c r="U104" i="6" s="1"/>
  <c r="E127" i="7"/>
  <c r="D140" i="7"/>
  <c r="D166" i="7" s="1"/>
  <c r="F166" i="7"/>
  <c r="F167" i="7" s="1"/>
  <c r="R110" i="7"/>
  <c r="R111" i="7" s="1"/>
  <c r="R124" i="7" s="1"/>
  <c r="R167" i="7" s="1"/>
  <c r="L110" i="7"/>
  <c r="L166" i="7" l="1"/>
  <c r="R50" i="6"/>
  <c r="R73" i="6" s="1"/>
  <c r="R104" i="6" s="1"/>
  <c r="P104" i="6"/>
  <c r="M127" i="7"/>
  <c r="E140" i="7"/>
  <c r="E166" i="7" s="1"/>
  <c r="E167" i="7" s="1"/>
  <c r="I167" i="7"/>
  <c r="Y124" i="7"/>
  <c r="N104" i="6"/>
  <c r="S96" i="7"/>
  <c r="S124" i="7" s="1"/>
  <c r="S167" i="7" s="1"/>
  <c r="D167" i="7"/>
  <c r="L111" i="7"/>
  <c r="L124" i="7" s="1"/>
  <c r="L167" i="7" s="1"/>
  <c r="E50" i="6"/>
  <c r="E73" i="6"/>
  <c r="E104" i="6"/>
</calcChain>
</file>

<file path=xl/sharedStrings.xml><?xml version="1.0" encoding="utf-8"?>
<sst xmlns="http://schemas.openxmlformats.org/spreadsheetml/2006/main" count="837" uniqueCount="398">
  <si>
    <t>№ з/п</t>
  </si>
  <si>
    <t>(підпис)</t>
  </si>
  <si>
    <t>І кв.</t>
  </si>
  <si>
    <t>ІІ кв.</t>
  </si>
  <si>
    <t>ІІІ кв.</t>
  </si>
  <si>
    <t>ІV кв.</t>
  </si>
  <si>
    <t xml:space="preserve">загальна сума </t>
  </si>
  <si>
    <t>виробничі інвестиції з прибутку</t>
  </si>
  <si>
    <t>що не підлягають поверненню</t>
  </si>
  <si>
    <t>що підлягають поверненню</t>
  </si>
  <si>
    <t>отримані у планованому періоді бюджетні кошти, що не підлягають поверненню</t>
  </si>
  <si>
    <t xml:space="preserve">ПОГОДЖЕНО </t>
  </si>
  <si>
    <t>(найменування органу місцевого самоврядування)</t>
  </si>
  <si>
    <t xml:space="preserve">ЗАТВЕРДЖЕНО                         </t>
  </si>
  <si>
    <t>"____"_______________ 20____ року</t>
  </si>
  <si>
    <t xml:space="preserve">(найменування ліцензіата) </t>
  </si>
  <si>
    <t>з урахуванням:</t>
  </si>
  <si>
    <t>І</t>
  </si>
  <si>
    <t>Заходи щодо підвищення екологічної безпеки та охорони навколишнього середовища, з них:</t>
  </si>
  <si>
    <t>Заходи щодо модернізації та закупівлі транспортних засобів спеціального та спеціалізованого призначення, з них:</t>
  </si>
  <si>
    <t>Інші заходи, з них:</t>
  </si>
  <si>
    <t>ІІ</t>
  </si>
  <si>
    <t>(посада відповідального виконавця)</t>
  </si>
  <si>
    <t xml:space="preserve"> інші залучені кошти, отримані у планованому  періоді, з них:</t>
  </si>
  <si>
    <t>Заходи щодо підвищення якості послуг з централізованого водопостачання, з них:</t>
  </si>
  <si>
    <t>Усього за розділом І</t>
  </si>
  <si>
    <t>Усього за розділом ІІ</t>
  </si>
  <si>
    <t>Кількісний показник (одиниця виміру)</t>
  </si>
  <si>
    <t>Строк окупності (місяців)*</t>
  </si>
  <si>
    <t>Примітки:</t>
  </si>
  <si>
    <t xml:space="preserve">                 (підпис)</t>
  </si>
  <si>
    <t>Усього за підпунктом 1.1</t>
  </si>
  <si>
    <t>Усього за підпунктом 1.2</t>
  </si>
  <si>
    <t>Усього за підпунктом 1.3</t>
  </si>
  <si>
    <t>1.4</t>
  </si>
  <si>
    <t>Усього за підпунктом 1.4</t>
  </si>
  <si>
    <t>Усього за підпунктом 1.5</t>
  </si>
  <si>
    <t>1.5</t>
  </si>
  <si>
    <t>Усього за підпунктом 1.6</t>
  </si>
  <si>
    <t xml:space="preserve">  1.3</t>
  </si>
  <si>
    <t>1.2</t>
  </si>
  <si>
    <t>1.1</t>
  </si>
  <si>
    <t xml:space="preserve">  2.1</t>
  </si>
  <si>
    <t xml:space="preserve">  2.2</t>
  </si>
  <si>
    <t>Усього за підпунктом 2.1</t>
  </si>
  <si>
    <t xml:space="preserve"> Усього за підпунктом  2.2</t>
  </si>
  <si>
    <t>2.4</t>
  </si>
  <si>
    <t>1.6</t>
  </si>
  <si>
    <t>1.7</t>
  </si>
  <si>
    <t>Усього за підпунктом 1.7</t>
  </si>
  <si>
    <t xml:space="preserve">  1.8</t>
  </si>
  <si>
    <t>Усього за підпунктом 1.8</t>
  </si>
  <si>
    <t xml:space="preserve">  2.3</t>
  </si>
  <si>
    <t xml:space="preserve"> Усього за підпунктом 2.3</t>
  </si>
  <si>
    <t>Усього за підпунктом  2.4</t>
  </si>
  <si>
    <t>2.5</t>
  </si>
  <si>
    <t>Усього за підпунктом  2.5</t>
  </si>
  <si>
    <t>2.6</t>
  </si>
  <si>
    <t>Усього за підпунктом 2.6</t>
  </si>
  <si>
    <t>Фінансовий план використання коштів на виконання інвестиційної програми за джерелами фінансування, тис. грн (без ПДВ)</t>
  </si>
  <si>
    <t xml:space="preserve"> За способом виконання,                 тис. грн (без ПДВ)</t>
  </si>
  <si>
    <t>Найменування заходів (пооб'єктно)</t>
  </si>
  <si>
    <t>отримані у планованому періоді позичкові кошти фінансових установ, що підлягають поверненню</t>
  </si>
  <si>
    <t>Графік здійснення заходів та використання коштів на планований період,                     тис. грн (без ПДВ)</t>
  </si>
  <si>
    <t>Економічний ефект (тис. грн )**</t>
  </si>
  <si>
    <t>Заходи щодо впровадження та розвитку інформаційних технологій, з них:</t>
  </si>
  <si>
    <t>Усього за інвестиційним планом</t>
  </si>
  <si>
    <t>Заходи зі зниження питомих витрат електроенергії (енергозбереження), з них:</t>
  </si>
  <si>
    <t>Заходи щодо забезпечення технологічного обліку ресурсів, з них:</t>
  </si>
  <si>
    <t>амортизація</t>
  </si>
  <si>
    <t>господарський
(вартість матеріальних ресурсів)</t>
  </si>
  <si>
    <t>підрядний</t>
  </si>
  <si>
    <t>Економія фонду заробітної плати
(тис. грн/рік)</t>
  </si>
  <si>
    <t>Економія паливно-енергетичних ресурсів
(кВт*год/рік)</t>
  </si>
  <si>
    <t>залишкові кошти</t>
  </si>
  <si>
    <t>Додаток  5 
до  Порядку розроблення, погодження та затвердження інвестиційних програм суб'єктів господарювання у сфері централізованого водопостачання та централізованого водовідведення, ліцензування діяльності яких здійснює Національна комісія, що здійснює державне регулювання у сферах енергетики та комунальних послуг</t>
  </si>
  <si>
    <r>
      <t xml:space="preserve">       (прізвище, ім</t>
    </r>
    <r>
      <rPr>
        <sz val="9"/>
        <rFont val="Calibri"/>
        <family val="2"/>
        <charset val="204"/>
      </rPr>
      <t>’</t>
    </r>
    <r>
      <rPr>
        <sz val="9"/>
        <rFont val="Times New Roman"/>
        <family val="1"/>
        <charset val="204"/>
      </rPr>
      <t>я, по батькові)</t>
    </r>
  </si>
  <si>
    <t>(керівник ліцензіата або особа, яка виконує його обов'язки)</t>
  </si>
  <si>
    <t>ЦЕНТРАЛІЗОВАНЕ ВОДОПОСТАЧАННЯ</t>
  </si>
  <si>
    <t>ЦЕНТРАЛІЗОВАНЕ ВОДОВІДВЕДЕННЯ</t>
  </si>
  <si>
    <t>(ПІБ)</t>
  </si>
  <si>
    <t>Заходи щодо зменшення обсягу втрат, витрат води на технологічні потреби, з них:</t>
  </si>
  <si>
    <t>* Суми витрат по заходах та економічний ефект від їх упровадження  при розрахунку строку окупності враховувати без ПДВ.</t>
  </si>
  <si>
    <t>** Складові розрахунку економічного ефекту від упровадження  заходів ураховувати без ПДВ.</t>
  </si>
  <si>
    <t>Директор КП "Водоканал" Мелітопольської міської ради Запорізької області</t>
  </si>
  <si>
    <t>__________________Сергій НЕМЧЕНКО</t>
  </si>
  <si>
    <t xml:space="preserve">                                   Річний  інвестиційний план використання коштів у першому році плану розвитку  на 2022 рік</t>
  </si>
  <si>
    <t>КП "Водоканал" Мелітопольської міської ради Запорізької області</t>
  </si>
  <si>
    <t>рішення Виконавчого комітету Мелітопольської міської ради Запорізької області</t>
  </si>
  <si>
    <t xml:space="preserve">    Мелітопольський міський голова             </t>
  </si>
  <si>
    <t>Іван ФЕДОРОВ</t>
  </si>
  <si>
    <t>_____________________________</t>
  </si>
  <si>
    <t>(МП)</t>
  </si>
  <si>
    <t>1.1.1</t>
  </si>
  <si>
    <t xml:space="preserve">Виконання проектно-кошторисної документації та технічне переоснащення насосного обладнання  зі всіма типами захисту та приладами збору та передачі даних та управління свердловини №8 Новопилипівського водозабору </t>
  </si>
  <si>
    <t>1.1.2</t>
  </si>
  <si>
    <t xml:space="preserve">Виконання проектно-кошторисної документації та технічне переоснащення насосного обладнання  зі всіма типами захисту та приладами збору та передачі даних та управління свердловини №9 Новопилипівського водозабору </t>
  </si>
  <si>
    <t>1.1.3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</si>
  <si>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свердловини №12 Новопилипівського водозабору</t>
  </si>
  <si>
    <t>1.1.4</t>
  </si>
  <si>
    <t>1.1.5</t>
  </si>
  <si>
    <t>1.1.6</t>
  </si>
  <si>
    <t>1.1.7</t>
  </si>
  <si>
    <t>1.1.8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</si>
  <si>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№17 Новопилипівського водозабору</t>
  </si>
  <si>
    <t>1.1.9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</si>
  <si>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№18 Новопилипівського водозабору</t>
  </si>
  <si>
    <t>1.1.10</t>
  </si>
  <si>
    <t>Розроблення та встановлення спеціалізованої програми SCADA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</si>
  <si>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</si>
  <si>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</si>
  <si>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</si>
  <si>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</si>
  <si>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</si>
  <si>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</si>
  <si>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</si>
  <si>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</si>
  <si>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</si>
  <si>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</si>
  <si>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</si>
  <si>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</si>
  <si>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</si>
  <si>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</si>
  <si>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</si>
  <si>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2.1.1</t>
  </si>
  <si>
    <t xml:space="preserve">Виконання проектно-кошторисної документації та технічне переоснащення насосного обладнання  зі всіма типами захисту та приладами збору та передачі даних та управління каналізаційної насосної станції №1 </t>
  </si>
  <si>
    <t>2.1.2</t>
  </si>
  <si>
    <t>Виконання проектно-кошторисної документації та технічне переоснащення насосного обладнання  зі всіма типами захисту та приладами збору та передачі даних та управління каналізаційної насосної станції №2</t>
  </si>
  <si>
    <t>2.1.3</t>
  </si>
  <si>
    <t>Виконання проектно-кошторисної документації та технічне переоснащення насосного обладнання  зі всіма типами захисту та приладами збору та передачі даних та управління каналізаційної насосної станції №3</t>
  </si>
  <si>
    <t>2.1.4</t>
  </si>
  <si>
    <t>Виконання проектно-кошторисної документації та технічне переоснащення насосного обладнання  зі всіма типами захисту та приладами збору та передачі даних та управління каналізаційної насосної станції №4</t>
  </si>
  <si>
    <t>2.1.5</t>
  </si>
  <si>
    <t>Виконання проектно-кошторисної документації та технічне переоснащення насосного обладнання  зі всіма типами захисту та приладами збору та передачі даних та управління каналізаційної насосної станції №5</t>
  </si>
  <si>
    <t>2.1.6</t>
  </si>
  <si>
    <t>Виконання проектно-кошторисної документації та технічне переоснащення насосного обладнання  зі всіма типами захисту та приладами збору та передачі даних та управління каналізаційної насосної станції №6</t>
  </si>
  <si>
    <t>2.1.7</t>
  </si>
  <si>
    <t>Виконання проектно-кошторисної документації та технічне переоснащення насосного обладнання  зі всіма типами захисту та приладами збору та передачі даних та управління каналізаційної насосної станції №7</t>
  </si>
  <si>
    <t>2.1.8</t>
  </si>
  <si>
    <t>Виконання проектно-кошторисної документації та технічне переоснащення насосного обладнання  зі всіма типами захисту та приладами збору та передачі даних та управління каналізаційної насосної станції №8</t>
  </si>
  <si>
    <t>2.1.9</t>
  </si>
  <si>
    <t>Виконання проектно-кошторисної документації та технічне переоснащення насосного обладнання  зі всіма типами захисту та приладами збору та передачі даних та управління каналізаційної насосної станції №9</t>
  </si>
  <si>
    <t>2.1.10</t>
  </si>
  <si>
    <t>Виконання проектно-кошторисної документації та технічне переоснащення насосного обладнання  зі всіма типами захисту та приладами збору та передачі даних та управління каналізаційної насосної станції СВКГ "Авіа С"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</si>
  <si>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ВНС №5</t>
  </si>
  <si>
    <t>1.1.26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</si>
  <si>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Павла Ловецького 118,70</t>
  </si>
  <si>
    <t xml:space="preserve"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№14 Новопилипівського водозабору </t>
  </si>
  <si>
    <t xml:space="preserve"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№15 Новопилипівського водозабору </t>
  </si>
  <si>
    <t xml:space="preserve"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№16 Новопилипівського водозабору </t>
  </si>
  <si>
    <t xml:space="preserve"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№13 Новопилипівського водозабору 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</si>
  <si>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Чкалова, 47б    157,89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</si>
  <si>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26 кварталу бул.30річчя Перемоги 50,00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</si>
  <si>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26а кварталу, бул.30річчя Перемоги 153,53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</si>
  <si>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53 кварталу, вул. Олеся Гончара, 113 130,73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</si>
  <si>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Університетська, 35 50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</si>
  <si>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Університетська, 43 50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</si>
  <si>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75 кварталу, вул. Інтеркультурна, 424  112,77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</si>
  <si>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75 кварталу, вул. Гагаріна, 1  124,11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</si>
  <si>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113д кварталу, вул. Беляєва 130,73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</si>
  <si>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87а кварталу, вул. Петра Дорошенка  130,73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</si>
  <si>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Вакуленчука, 59 50,00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</si>
  <si>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Дружби, 218 50,00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</si>
  <si>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35 кварталу просп. Перемоги - вул. Ломоносова 153,53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</si>
  <si>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Івана Алексеєва, 20 124,11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</si>
  <si>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ПНС65 кварталу, вул. Героїв Сталінграда, 15 153,53</t>
  </si>
  <si>
    <t>1.1.27</t>
  </si>
  <si>
    <t>1.1.28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</si>
  <si>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Дружби, 199 106,08</t>
  </si>
  <si>
    <t>1.1.29</t>
  </si>
  <si>
    <t>1.1.30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</si>
  <si>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Івана Богуна 124,11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</si>
  <si>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Дружби, 199</t>
  </si>
  <si>
    <t>Придбання та облаштування посту оператора та пуско-налагоджувальні роботи</t>
  </si>
  <si>
    <t xml:space="preserve">1 об'єкт </t>
  </si>
  <si>
    <t>Додаток 4
до  Порядку розроблення, погодження та затвердження інвестиційних програм суб'єктів господарювання у сфері централізованого водопостачання та централізованого водовідведення, ліцензування діяльності яких здійснює Національна комісія, що здійснює державне регулювання у сферах енергетики та комунальних послуг</t>
  </si>
  <si>
    <t xml:space="preserve">рішенням виконавчого комітету Мелітопольської міської ради Запорізької області </t>
  </si>
  <si>
    <t>(посадова особа ліцензіата)</t>
  </si>
  <si>
    <t>__________________________________</t>
  </si>
  <si>
    <t>Сергій НЕМЧЕНКО</t>
  </si>
  <si>
    <t xml:space="preserve">Мелітопольський міський голова </t>
  </si>
  <si>
    <t>(П.І.Б.)</t>
  </si>
  <si>
    <t>______________________________ Іван ФЕДОРОВ</t>
  </si>
  <si>
    <t xml:space="preserve">                                              (підпис)</t>
  </si>
  <si>
    <t>М.П.</t>
  </si>
  <si>
    <r>
      <t xml:space="preserve">План розвитку
 (фінансовий план довгострокової інвестиційної програми)  
на 2022 </t>
    </r>
    <r>
      <rPr>
        <b/>
        <sz val="12"/>
        <rFont val="Calibri"/>
        <family val="2"/>
        <charset val="204"/>
      </rPr>
      <t xml:space="preserve">– </t>
    </r>
    <r>
      <rPr>
        <b/>
        <sz val="12"/>
        <rFont val="Times New Roman"/>
        <family val="1"/>
        <charset val="204"/>
      </rPr>
      <t>2026  роки</t>
    </r>
  </si>
  <si>
    <t>Фінансовий план використання коштів довгострокової інвестиційної програми за джерелами фінансування,
тис. грн (без ПДВ)</t>
  </si>
  <si>
    <t xml:space="preserve"> За способом виконання,
тис. грн (без ПДВ)</t>
  </si>
  <si>
    <t>Графік здійснення заходів та використання коштів довгострокової інвестиційної програми,
 тис. грн (без ПДВ)</t>
  </si>
  <si>
    <t>Економія паливно-енергетичних ресурсів 
(кВт*год)</t>
  </si>
  <si>
    <t>Економія фонду заробітної плати,
 (тис. грн)</t>
  </si>
  <si>
    <t>Економічний ефект  (тис. грн)**</t>
  </si>
  <si>
    <t>планований період</t>
  </si>
  <si>
    <t>планований період  + 1</t>
  </si>
  <si>
    <t>планований період  + 2</t>
  </si>
  <si>
    <t>планований період  + 3</t>
  </si>
  <si>
    <t>планований період  + 4</t>
  </si>
  <si>
    <t xml:space="preserve"> залишкові кошти</t>
  </si>
  <si>
    <t>отримані у планованому періоді позичкові кошти
 фінансових установ, 
що підлягають поверненню</t>
  </si>
  <si>
    <t>інші залучені кошти, з них:</t>
  </si>
  <si>
    <t>бюджетні кошти   
(не підлягають поверненню)</t>
  </si>
  <si>
    <t>підлягають поверненню</t>
  </si>
  <si>
    <t xml:space="preserve"> не підлягають поверненню </t>
  </si>
  <si>
    <t>1.1.31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</si>
  <si>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№3 СВКГ "Авіа С"</t>
  </si>
  <si>
    <t>1.1.32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</si>
  <si>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№4 СВКГ "Авіа С"</t>
  </si>
  <si>
    <t>1.1.33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</si>
  <si>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№5 СВКГ "Авіа С"</t>
  </si>
  <si>
    <t>1.1.34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</si>
  <si>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№6 СВКГ "Авіа С"</t>
  </si>
  <si>
    <t>1.1.35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</si>
  <si>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№6а Мелітопольського водозабору (ВНС №1)</t>
  </si>
  <si>
    <t>1.1.36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</si>
  <si>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№7а Мелітопольського водозабору (ВНС №1)</t>
  </si>
  <si>
    <t>1.1.37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</si>
  <si>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№8 Мелітопольського водозабору (ВНС №1)</t>
  </si>
  <si>
    <t>1.1.38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</si>
  <si>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№9а Мелітопольського водозабору (ВНС №1)</t>
  </si>
  <si>
    <t>1.1.39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</si>
  <si>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№26 Мелітопольського водозабору (ВНС №1)</t>
  </si>
  <si>
    <t>1.1.40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</si>
  <si>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№30 Мелітопольського водозабору (ВНС №1)</t>
  </si>
  <si>
    <t>1.1.41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</si>
  <si>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№31 Мелітопольського водозабору (ВНС №1)</t>
  </si>
  <si>
    <t>1.1.42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</si>
  <si>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№10 Мелітопольського водозабору (ВНС №2)</t>
  </si>
  <si>
    <t>1.1.43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</si>
  <si>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№11 Мелітопольського водозабору (ВНС №2)</t>
  </si>
  <si>
    <t>1.1.44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</si>
  <si>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№12 Мелітопольського водозабору (ВНС №2)</t>
  </si>
  <si>
    <t>1.1.45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</si>
  <si>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№24 Мелітопольського водозабору (ВНС №2)</t>
  </si>
  <si>
    <t>1.1.46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</si>
  <si>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№25 Мелітопольського водозабору (ВНС №2)</t>
  </si>
  <si>
    <t>1.1.47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</si>
  <si>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№32 Мелітопольського водозабору (ВНС №2)</t>
  </si>
  <si>
    <t>1.1.48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</si>
  <si>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№13 Мелітопольського водозабору (ВНС №3)</t>
  </si>
  <si>
    <t>1.1.49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</si>
  <si>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№14 Мелітопольського водозабору (ВНС №3)</t>
  </si>
  <si>
    <t>1.1.50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</si>
  <si>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№15 Мелітопольського водозабору (ВНС №3)</t>
  </si>
  <si>
    <t>1.1.51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</si>
  <si>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№20 Мелітопольського водозабору (ВНС №3)</t>
  </si>
  <si>
    <t>1.1.52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</si>
  <si>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№21 Мелітопольського водозабору (ВНС №3)</t>
  </si>
  <si>
    <t>1.1.53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</si>
  <si>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№22 Мелітопольського водозабору (ВНС №3)</t>
  </si>
  <si>
    <t>1.1.54</t>
  </si>
  <si>
    <t>Виконання проектно-кошторисної документації та технічне переоснащення насосного обладнання  всіма типами захисту та приладами збору та передачі даних та управління насосами свердловини №23 Мелітопольського водозабору (ВНС №3)</t>
  </si>
  <si>
    <t>1.1.55</t>
  </si>
  <si>
    <t>Виконання проектно-кошторисної документації та технічне переоснащення насосного обладнання та встановлення автоматизованої системи керування двигунами на базі частотного перетворювача на ВНС №1</t>
  </si>
  <si>
    <t>1.1.56</t>
  </si>
  <si>
    <t>Виконання проектно-кошторисної документації та технічне переоснащення насосного обладнання та встановлення автоматизованої системи керування двигунами на базі частотного перетворювача на ВНС №2</t>
  </si>
  <si>
    <t>1.1.57</t>
  </si>
  <si>
    <t>Виконання проектно-кошторисної документації та технічне переоснащення насосного обладнання та встановлення автоматизованої системи керування двигунами на базі частотного перетворювача на ВНС №3</t>
  </si>
  <si>
    <t>1.1.58</t>
  </si>
  <si>
    <t>Виконання проектно-кошторисної документації та технічне переоснащення насосного обладнання та встановлення автоматизованої системи керування двигунами на базі частотного перетворювача на ВНС №4</t>
  </si>
  <si>
    <t>1.1.59</t>
  </si>
  <si>
    <t>Виконання проектно-кошторисної документації та технічне переоснащення насосного обладнання та встановлення автоматизованої системи керування двигунами на базі частотного перетворювача на ВНС №5</t>
  </si>
  <si>
    <t>1.1.60</t>
  </si>
  <si>
    <t>Виконання проектно-кошторисної документації та технічне переоснащення насосного обладнання та встановлення автоматизованої системи керування двигунами на базі частотного перетворювача на ВНС СВКГ "Авіа С"</t>
  </si>
  <si>
    <t>1.1.61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</si>
  <si>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Брів-ла-Гайард, 4</t>
  </si>
  <si>
    <t>1.1.62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</si>
  <si>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Гризодубової, 42</t>
  </si>
  <si>
    <t>1.1.63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</si>
  <si>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377 кварталу, просп. 50річчя Перемоги</t>
  </si>
  <si>
    <t>1.1.64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</si>
  <si>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66 кварталу, просп. 50річчя Перемоги, 24а</t>
  </si>
  <si>
    <t>1.1.65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</si>
  <si>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Інтеркультурна, 95</t>
  </si>
  <si>
    <t>1.1.66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</si>
  <si>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вул.Інтеркультурна, 145</t>
  </si>
  <si>
    <t>1.1.67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</si>
  <si>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Шмідта, 40</t>
  </si>
  <si>
    <t>1.1.68</t>
  </si>
  <si>
    <t>1.1.69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</si>
  <si>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Осипенко, 92-94</t>
  </si>
  <si>
    <t>1.1.70</t>
  </si>
  <si>
    <t xml:space="preserve">Виконання проектно-кошторисної документації та технічне переоснащення насосного обладнання  на ВНС№4                                                                                                                                                        </t>
  </si>
  <si>
    <t>1.1.71</t>
  </si>
  <si>
    <t>1.1.72</t>
  </si>
  <si>
    <t>1.1.73</t>
  </si>
  <si>
    <t>1.1.74</t>
  </si>
  <si>
    <t xml:space="preserve">Виконання проектно-кошторисної документації та технічне переоснащення насосного обладнання  на ВНС№5                                                                                                                                                        </t>
  </si>
  <si>
    <t>1.1.75</t>
  </si>
  <si>
    <t xml:space="preserve">Виконання проектно-кошторисної документації та технічне переоснащення насосного обладнання  на ВНС№3                                                                                                                                                        </t>
  </si>
  <si>
    <t>1.3</t>
  </si>
  <si>
    <t>1.4.1</t>
  </si>
  <si>
    <t>придбання лабораторного обладнання (атомно-емісійний спектрометр з індуктивно-зв'язаною плазмою для визначення  берилію, бору, стронцію, сурьми (ДСТУ ISO 11885-2005))</t>
  </si>
  <si>
    <t>1.4.2</t>
  </si>
  <si>
    <t>Реконструкція збірного водоводу від свердловин до ВНС №1</t>
  </si>
  <si>
    <t>1.4.3</t>
  </si>
  <si>
    <t>Виконання реконструкції РП10 кВ (Ф-24 , Ф-25) шляхом придбання та встановлення в комірках  вакуумних  вимикачів  (проект)</t>
  </si>
  <si>
    <t>1.4.4</t>
  </si>
  <si>
    <t xml:space="preserve">Виконання реконструкції РП10/6 кВ ВНС-4 електропостачання ВНС-5 (Ф-4, Ф-7,ВЛ-1 ,ВЛ-2) шляхом придбання та встановлення в комірках  вакуумних  вимикачів  (проект) </t>
  </si>
  <si>
    <t>1.4.5</t>
  </si>
  <si>
    <t>Реконструкція  напірного водогону -Мирненська нитка трубою ПЕ  100SDR17 Д 400 мм</t>
  </si>
  <si>
    <t>1.4.6</t>
  </si>
  <si>
    <t xml:space="preserve">  1.7</t>
  </si>
  <si>
    <t>1.8</t>
  </si>
  <si>
    <t>Інші заходи,з них:</t>
  </si>
  <si>
    <t>2.1.11</t>
  </si>
  <si>
    <t>2.2</t>
  </si>
  <si>
    <t>Усього за підпунктом 2.2</t>
  </si>
  <si>
    <t>2.3</t>
  </si>
  <si>
    <t>Усього за підпунктом 2.3</t>
  </si>
  <si>
    <t>Модернізація та закупівля транспортних засобів спеціального та спеціалізованого призначення, з них:</t>
  </si>
  <si>
    <t>2.1.2.1</t>
  </si>
  <si>
    <t>х </t>
  </si>
  <si>
    <t>х</t>
  </si>
  <si>
    <t>2.1.2.2</t>
  </si>
  <si>
    <t>2.5.1</t>
  </si>
  <si>
    <t>Придбання спектрофотометра для виробничої хіміко-бактеріологічної лабораторії водовідведення</t>
  </si>
  <si>
    <t>2.5.2</t>
  </si>
  <si>
    <t>Придбання прибору аналізатор рідини для виробничої хіміко-бактеріологічної лабораторії водовідведення</t>
  </si>
  <si>
    <t>2.5.3</t>
  </si>
  <si>
    <t>Виконання проектно-кошторисної документації та реконструкція електропостачання КНС №4 від підстанції "Моторна" до КНС №4 (резервна кабельна лінія 6 кВ)</t>
  </si>
  <si>
    <t>2.5.4</t>
  </si>
  <si>
    <t>Реконструкція каналізаційного колектору Д 700 мм від Приазовського магістрального каналу до ЦОС у Мелітопольському районі Запорізької області</t>
  </si>
  <si>
    <t>2.5.5</t>
  </si>
  <si>
    <t>Капітальний ремонт кабельних мереж Ф-1 ;Ф-12 електропостачання  ЦОС від  МЛ  330 2000 м кабелю з установкою сполучних муфт 1400,0 тис грн + 18,0 тис.грн</t>
  </si>
  <si>
    <t>2.5.6</t>
  </si>
  <si>
    <t>Реконструкція приймального відділення стоків КНС №5 шляхом встановлення накопичувальних резервуарів</t>
  </si>
  <si>
    <t>2.5.7</t>
  </si>
  <si>
    <t>Реконструкція приймального відділення стоків КНС №1 шляхом встановлення накопичувальних резервуарів</t>
  </si>
  <si>
    <t>2.5.8</t>
  </si>
  <si>
    <t>Реконструкція приймального відділення стоків КНС №4 шляхом встановлення накопичувальних резервуарів</t>
  </si>
  <si>
    <t>Усього за підпунктом 2.5</t>
  </si>
  <si>
    <t>Інші заходи, у т.ч.:</t>
  </si>
  <si>
    <t>Усього за інвестиційною програмою</t>
  </si>
  <si>
    <t xml:space="preserve">Примітки:  
</t>
  </si>
  <si>
    <t>** Складові розрахунку економічного ефекту від упровадження заходів ураховувати без ПДВ.</t>
  </si>
  <si>
    <t xml:space="preserve"> (прізвище, ім’я, по батькові)</t>
  </si>
  <si>
    <t>необхідність розробки проекту</t>
  </si>
  <si>
    <t>необхідність коригування проекту</t>
  </si>
  <si>
    <t>Фінансовий план 
тис. грн (без ПДВ)</t>
  </si>
  <si>
    <t>так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</si>
  <si>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Брів-ла-Гайард, 4 120,64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</si>
  <si>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Гризодубової, 42 107,99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</si>
  <si>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377 кварталу, просп. 50річчя Перемоги 107,33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</si>
  <si>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66 кварталу, просп. 50річчя Перемоги, 24а 124,98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</si>
  <si>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Інтеркультурна, 95 124,11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</si>
  <si>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вул.Інтеркультурна, 145 124,11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</si>
  <si>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Шмідта, 40 118,46</t>
  </si>
  <si>
    <t>Виконання проектно-кошторисної документації та технічне переоснащення насосного обладнання та встановлення шафи управління ПНС з частотними перетворювачами та контролерами, всіма типами захисту та приладами збору та передачі даних та управління насосами ПНС вул. Осипенко, 92-94 106,08</t>
  </si>
  <si>
    <t>Всього:</t>
  </si>
  <si>
    <t>Виконання проектно-кошторисної документації та технічне переоснащення насосного обладнання ПНС вул. Чкалова, 47б</t>
  </si>
  <si>
    <t>Виконання проектно-кошторисної документації та технічне переоснащення насосного обладнання ПНС вул. Павла Ловецького</t>
  </si>
  <si>
    <t>Виконання проектно-кошторисної документації та встановлення системи дистанційного керування насосним обладнанням  ПНС 26 кварталу бул.30річчя Перемоги</t>
  </si>
  <si>
    <t>Виконання проектно-кошторисної документації та технічне переоснащення насосного обладнання  ПНС 26а кварталу, бул.30річчя Перемоги</t>
  </si>
  <si>
    <t>Виконання проектно-кошторисної документації та технічне переоснащення насосного обладнання  ПНС 53 кварталу, вул. Олеся Гончара, 113</t>
  </si>
  <si>
    <t>Виконання проектно-кошторисної документації та встановлення системи дистанційного керування насосним обладнанням ПНС вул. Університетська, 43</t>
  </si>
  <si>
    <t>Виконання проектно-кошторисної документації та технічне переоснащення насосного обладнання  ПНС 75 кварталу, вул. Інтеркультурна, 424</t>
  </si>
  <si>
    <t>Виконання проектно-кошторисної документації та технічне переоснащення насосного обладнання ПНС 87а кварталу, вул. Петра Дорошенка</t>
  </si>
  <si>
    <t>Виконання проектно-кошторисної документації та технічне переоснащення насосного обладнання ПНС 113д кварталу, вул. Беляєва</t>
  </si>
  <si>
    <t xml:space="preserve">Виконання проектно-кошторисної документації та технічне переоснащення насосного обладнання ПНС 75 кварталу, вул. Гагаріна, 1 </t>
  </si>
  <si>
    <t>Виконання проектно-кошторисної документації та встановлення системи дистанційного керування насосним обладнанням ПНС вул. Університетська, 35</t>
  </si>
  <si>
    <t>Виконання проектно-кошторисної документації та встановлення системи дистанційного керування насосним обладнанням ПНС вул. Вакуленчука, 59</t>
  </si>
  <si>
    <t>Виконання проектно-кошторисної документації та встановлення системи дистанційного керування насосним обладнанням ПНС вул. Дружби, 218</t>
  </si>
  <si>
    <t>Виконання проектно-кошторисної документації та технічне переоснащення насосного обладнання ПНС 35 кварталу просп. Перемоги - вул. Ломоносова</t>
  </si>
  <si>
    <t>Виконання проектно-кошторисної документації та технічне переоснащення насосного обладнання ПНС вул. Івана Алексеєва, 20</t>
  </si>
  <si>
    <t>Виконання проектно-кошторисної документації та технічне переоснащення насосного обладнання ПНС65 кварталу, вул. Героїв Сталінграда, 15</t>
  </si>
  <si>
    <t>Виконання проектно-кошторисної документації та технічне переоснащення насосного обладнання  ПНС вул. Дружби, 199</t>
  </si>
  <si>
    <t>Виконання проектно-кошторисної документації та технічне переоснащення насосного обладнання  ПНС вул. Івана Богуна</t>
  </si>
  <si>
    <t xml:space="preserve">Виконання проектно-кошторисної документації та технічне переоснащення каналізаційної насосної станції №1 зі встановленням системи дистанційного керування насосним обладнанням та передачі даних </t>
  </si>
  <si>
    <t xml:space="preserve">Виконання проектно-кошторисної документації та технічне переоснащення каналізаційної насосної станції №2 зі встановленням системи дистанційного керування насосним обладнанням та передачі даних </t>
  </si>
  <si>
    <t xml:space="preserve">Виконання проектно-кошторисної документації та технічне переоснащення каналізаційної насосної станції №3 зі встановленням системи дистанційного керування насосним обладнанням та передачі даних </t>
  </si>
  <si>
    <t xml:space="preserve">Виконання проектно-кошторисної документації та технічне переоснащення каналізаційної насосної станції №4 зі встановленням системи дистанційного керування насосним обладнанням та передачі даних </t>
  </si>
  <si>
    <t xml:space="preserve">Виконання проектно-кошторисної документації та технічне переоснащення каналізаційної насосної станції №5 зі встановленням системи дистанційного керування насосним обладнанням та передачі даних </t>
  </si>
  <si>
    <t xml:space="preserve">Виконання проектно-кошторисної документації та технічне переоснащення каналізаційної насосної станції №6 зі встановленням системи дистанційного керування насосним обладнанням та передачі даних </t>
  </si>
  <si>
    <t xml:space="preserve">Виконання проектно-кошторисної документації та технічне переоснащення каналізаційної насосної станції №7 зі встановленням системи дистанційного керування насосним обладнанням та передачі даних </t>
  </si>
  <si>
    <t xml:space="preserve">Виконання проектно-кошторисної документації та технічне переоснащення каналізаційної насосної станції №8 зі встановленням системи дистанційного керування насосним обладнанням та передачі даних </t>
  </si>
  <si>
    <t xml:space="preserve">Виконання проектно-кошторисної документації та технічне переоснащення каналізаційної насосної станції №9 зі встановленням системи дистанційного керування насосним обладнанням та передачі даних </t>
  </si>
  <si>
    <t xml:space="preserve">Виконання проектно-кошторисної документації та технічне переоснащення каналізаційної насосної станції СВКГ "Авіа С" зі встановленням системи дистанційного керування насосним обладнанням та передачі даних </t>
  </si>
  <si>
    <t>Придбання та встановлення вузлів комерційного обліку на багатоповерхові будинки міста</t>
  </si>
  <si>
    <t>483 обєкти</t>
  </si>
  <si>
    <t>Придбання та встановлення обладнання для знезалізнення води на ВНС СВКГ "Авіа С" та доочищення на ВНС №1, №2, №3</t>
  </si>
  <si>
    <t>1.1.76</t>
  </si>
  <si>
    <t>1.1.77</t>
  </si>
  <si>
    <t>4 обєкти</t>
  </si>
  <si>
    <t>1.4.7</t>
  </si>
  <si>
    <t>1.2.1</t>
  </si>
  <si>
    <t>Придбання та встановлення обладнання для доочищення на ВНС №1, №2, №3 та знезалізнення води на ВНС СВКГ "Авіа С"</t>
  </si>
  <si>
    <t>Виконання проектно-кошторисної документації та технічне переоснащення каналізаційної насосної станції №1 (встановлення насосного обладнання)</t>
  </si>
  <si>
    <t>Виконання проектно-кошторисної документації та технічне переоснащення каналізаційної насосної станції №5 (встановленная нового насосного обладнання</t>
  </si>
  <si>
    <t>2.1.12</t>
  </si>
  <si>
    <t>2.1.13</t>
  </si>
  <si>
    <t>Реконструкція  напірного водогону -Тамбовська нитка трубою ПЕ  100SDR17 Д 400 мм</t>
  </si>
  <si>
    <t xml:space="preserve">2 об'єкт </t>
  </si>
  <si>
    <t>Заступник директора з комерційних питань та інвестицій              ___________________                   Станков Євген Юрійович</t>
  </si>
  <si>
    <t>Заступник директора з комерційних питань та інвестицій                                                                               Станков Євген Юрійович                                        ____________________________________</t>
  </si>
  <si>
    <t xml:space="preserve">Виконання проектно-кошторисної документації на технічне переоснащення насосного обладнання  зі всіма типами захисту та приладами збору та передачі даних та управління свердловини №8 Новопилипівського водозабору </t>
  </si>
  <si>
    <t xml:space="preserve">Виконання проектно-кошторисної документації на технічне переоснащення насосного обладнання  зі всіма типами захисту та приладами збору та передачі даних та управління свердловини №9 Новопилипівського водозабору </t>
  </si>
  <si>
    <t xml:space="preserve"> </t>
  </si>
  <si>
    <t>від 13.10.2021    № 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</si>
</sst>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г_р_н_._-;\-* #,##0.00\ _г_р_н_._-;_-* &quot;-&quot;??\ _г_р_н_._-;_-@_-"/>
    <numFmt numFmtId="165" formatCode="_-* #,##0.00&quot;р.&quot;_-;\-* #,##0.00&quot;р.&quot;_-;_-* &quot;-&quot;??&quot;р.&quot;_-;_-@_-"/>
  </numFmts>
  <fonts count="30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9"/>
      <color indexed="8"/>
      <name val="Times New Roman"/>
      <family val="1"/>
      <charset val="204"/>
    </font>
    <font>
      <sz val="9"/>
      <name val="Calibri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Arial Cyr"/>
      <family val="2"/>
      <charset val="204"/>
    </font>
    <font>
      <sz val="12"/>
      <name val="Arial Cyr"/>
      <family val="2"/>
      <charset val="204"/>
    </font>
    <font>
      <u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164" fontId="2" fillId="0" borderId="0" applyFont="0" applyFill="0" applyBorder="0" applyAlignment="0" applyProtection="0"/>
  </cellStyleXfs>
  <cellXfs count="322">
    <xf numFmtId="0" fontId="0" fillId="0" borderId="0" xfId="0"/>
    <xf numFmtId="165" fontId="4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/>
    <xf numFmtId="165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/>
    </xf>
    <xf numFmtId="3" fontId="5" fillId="0" borderId="1" xfId="3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5" fillId="0" borderId="0" xfId="0" applyFont="1" applyFill="1" applyBorder="1"/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/>
    <xf numFmtId="0" fontId="5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49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/>
    <xf numFmtId="0" fontId="4" fillId="0" borderId="0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165" fontId="4" fillId="0" borderId="2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/>
    </xf>
    <xf numFmtId="165" fontId="5" fillId="0" borderId="4" xfId="0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1" xfId="1" applyFont="1" applyFill="1" applyBorder="1" applyAlignment="1" applyProtection="1">
      <alignment horizontal="center" textRotation="90" wrapText="1"/>
      <protection locked="0"/>
    </xf>
    <xf numFmtId="0" fontId="7" fillId="0" borderId="0" xfId="0" applyFont="1" applyFill="1" applyAlignment="1"/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0" fontId="5" fillId="2" borderId="0" xfId="0" applyFont="1" applyFill="1" applyBorder="1" applyAlignment="1"/>
    <xf numFmtId="0" fontId="5" fillId="2" borderId="0" xfId="0" applyFont="1" applyFill="1" applyBorder="1"/>
    <xf numFmtId="0" fontId="5" fillId="2" borderId="0" xfId="0" applyFont="1" applyFill="1"/>
    <xf numFmtId="0" fontId="5" fillId="0" borderId="0" xfId="0" applyFont="1" applyFill="1" applyAlignment="1">
      <alignment horizontal="left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2" fontId="9" fillId="0" borderId="1" xfId="1" applyNumberFormat="1" applyFont="1" applyFill="1" applyBorder="1" applyAlignment="1" applyProtection="1">
      <alignment horizontal="center" vertical="top" wrapText="1"/>
    </xf>
    <xf numFmtId="49" fontId="9" fillId="3" borderId="1" xfId="3" applyNumberFormat="1" applyFont="1" applyFill="1" applyBorder="1" applyAlignment="1">
      <alignment horizontal="left" vertical="top"/>
    </xf>
    <xf numFmtId="0" fontId="24" fillId="0" borderId="1" xfId="0" applyNumberFormat="1" applyFont="1" applyBorder="1" applyAlignment="1">
      <alignment horizontal="left" vertical="top" wrapText="1"/>
    </xf>
    <xf numFmtId="0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2" fontId="9" fillId="0" borderId="2" xfId="2" applyNumberFormat="1" applyFont="1" applyFill="1" applyBorder="1" applyAlignment="1" applyProtection="1">
      <alignment horizontal="center" vertical="top" wrapText="1"/>
    </xf>
    <xf numFmtId="49" fontId="9" fillId="0" borderId="2" xfId="3" applyNumberFormat="1" applyFont="1" applyBorder="1" applyAlignment="1">
      <alignment horizontal="centerContinuous" vertical="center" wrapText="1"/>
    </xf>
    <xf numFmtId="0" fontId="4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2" fontId="5" fillId="0" borderId="1" xfId="1" applyNumberFormat="1" applyFont="1" applyFill="1" applyBorder="1" applyAlignment="1" applyProtection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/>
    </xf>
    <xf numFmtId="2" fontId="12" fillId="0" borderId="1" xfId="0" applyNumberFormat="1" applyFont="1" applyFill="1" applyBorder="1" applyAlignment="1">
      <alignment horizontal="center" vertical="top"/>
    </xf>
    <xf numFmtId="49" fontId="5" fillId="3" borderId="1" xfId="3" applyNumberFormat="1" applyFont="1" applyFill="1" applyBorder="1" applyAlignment="1">
      <alignment horizontal="left" vertical="top"/>
    </xf>
    <xf numFmtId="49" fontId="5" fillId="0" borderId="2" xfId="3" applyNumberFormat="1" applyFont="1" applyBorder="1" applyAlignment="1">
      <alignment horizontal="centerContinuous" vertical="center" wrapText="1"/>
    </xf>
    <xf numFmtId="2" fontId="13" fillId="0" borderId="1" xfId="0" applyNumberFormat="1" applyFont="1" applyFill="1" applyBorder="1" applyAlignment="1">
      <alignment horizontal="center" vertical="top"/>
    </xf>
    <xf numFmtId="165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/>
    <xf numFmtId="0" fontId="5" fillId="0" borderId="0" xfId="0" applyFont="1" applyFill="1" applyAlignment="1">
      <alignment horizontal="center" wrapText="1"/>
    </xf>
    <xf numFmtId="0" fontId="5" fillId="0" borderId="0" xfId="3" applyFont="1" applyFill="1"/>
    <xf numFmtId="0" fontId="5" fillId="0" borderId="0" xfId="3" applyFont="1" applyFill="1" applyAlignment="1">
      <alignment horizontal="left" vertical="center" wrapText="1"/>
    </xf>
    <xf numFmtId="0" fontId="15" fillId="0" borderId="0" xfId="3" applyFont="1" applyFill="1" applyAlignment="1">
      <alignment horizontal="left" vertical="center" wrapText="1"/>
    </xf>
    <xf numFmtId="0" fontId="16" fillId="0" borderId="0" xfId="3" applyFont="1" applyFill="1" applyAlignment="1">
      <alignment horizontal="left" vertical="center" wrapText="1"/>
    </xf>
    <xf numFmtId="49" fontId="18" fillId="0" borderId="0" xfId="3" applyNumberFormat="1" applyFont="1" applyFill="1" applyAlignment="1">
      <alignment vertical="top"/>
    </xf>
    <xf numFmtId="0" fontId="5" fillId="0" borderId="0" xfId="3" applyFont="1" applyFill="1" applyAlignment="1">
      <alignment vertical="top"/>
    </xf>
    <xf numFmtId="49" fontId="19" fillId="0" borderId="0" xfId="3" applyNumberFormat="1" applyFont="1" applyFill="1"/>
    <xf numFmtId="0" fontId="5" fillId="0" borderId="0" xfId="3" applyFont="1" applyFill="1" applyAlignment="1">
      <alignment wrapText="1"/>
    </xf>
    <xf numFmtId="0" fontId="6" fillId="0" borderId="0" xfId="3" applyFont="1" applyFill="1" applyAlignment="1">
      <alignment wrapText="1"/>
    </xf>
    <xf numFmtId="165" fontId="5" fillId="0" borderId="0" xfId="0" applyNumberFormat="1" applyFont="1" applyFill="1" applyAlignment="1">
      <alignment horizontal="center" wrapText="1"/>
    </xf>
    <xf numFmtId="49" fontId="5" fillId="0" borderId="0" xfId="0" applyNumberFormat="1" applyFont="1" applyFill="1" applyAlignment="1">
      <alignment vertical="top" wrapText="1"/>
    </xf>
    <xf numFmtId="0" fontId="5" fillId="0" borderId="0" xfId="0" applyFont="1" applyFill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 applyProtection="1">
      <alignment horizontal="center" vertical="center" wrapText="1"/>
    </xf>
    <xf numFmtId="2" fontId="5" fillId="0" borderId="1" xfId="3" applyNumberFormat="1" applyFont="1" applyFill="1" applyBorder="1" applyAlignment="1">
      <alignment horizontal="center" vertical="top" wrapText="1"/>
    </xf>
    <xf numFmtId="2" fontId="5" fillId="0" borderId="6" xfId="3" applyNumberFormat="1" applyFont="1" applyFill="1" applyBorder="1" applyAlignment="1">
      <alignment horizontal="center" vertical="top" wrapText="1"/>
    </xf>
    <xf numFmtId="2" fontId="4" fillId="0" borderId="6" xfId="0" applyNumberFormat="1" applyFont="1" applyFill="1" applyBorder="1" applyAlignment="1">
      <alignment horizontal="center" vertical="top"/>
    </xf>
    <xf numFmtId="2" fontId="5" fillId="0" borderId="6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/>
    <xf numFmtId="0" fontId="5" fillId="0" borderId="8" xfId="0" applyFont="1" applyFill="1" applyBorder="1"/>
    <xf numFmtId="49" fontId="5" fillId="0" borderId="1" xfId="0" applyNumberFormat="1" applyFont="1" applyFill="1" applyBorder="1" applyAlignment="1">
      <alignment horizontal="center" vertical="top"/>
    </xf>
    <xf numFmtId="3" fontId="5" fillId="0" borderId="1" xfId="3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2" fontId="5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10" fillId="0" borderId="0" xfId="0" applyFont="1" applyFill="1"/>
    <xf numFmtId="2" fontId="5" fillId="0" borderId="1" xfId="1" applyNumberFormat="1" applyFont="1" applyFill="1" applyBorder="1" applyAlignment="1" applyProtection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Alignment="1">
      <alignment wrapText="1"/>
    </xf>
    <xf numFmtId="164" fontId="7" fillId="0" borderId="0" xfId="4" applyFont="1" applyFill="1" applyAlignment="1"/>
    <xf numFmtId="0" fontId="5" fillId="0" borderId="5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2" fontId="24" fillId="0" borderId="1" xfId="0" applyNumberFormat="1" applyFont="1" applyBorder="1" applyAlignment="1">
      <alignment horizontal="center" vertical="top" wrapText="1"/>
    </xf>
    <xf numFmtId="0" fontId="9" fillId="0" borderId="0" xfId="0" applyFont="1" applyFill="1"/>
    <xf numFmtId="2" fontId="25" fillId="0" borderId="1" xfId="0" applyNumberFormat="1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9" fillId="0" borderId="1" xfId="1" applyNumberFormat="1" applyFont="1" applyFill="1" applyBorder="1" applyAlignment="1" applyProtection="1">
      <alignment horizontal="center" vertical="top" wrapText="1"/>
    </xf>
    <xf numFmtId="0" fontId="9" fillId="0" borderId="6" xfId="1" applyNumberFormat="1" applyFont="1" applyFill="1" applyBorder="1" applyAlignment="1" applyProtection="1">
      <alignment horizontal="center" vertical="top" wrapText="1"/>
    </xf>
    <xf numFmtId="2" fontId="9" fillId="0" borderId="6" xfId="1" applyNumberFormat="1" applyFont="1" applyFill="1" applyBorder="1" applyAlignment="1" applyProtection="1">
      <alignment horizontal="center" vertical="top" wrapText="1"/>
    </xf>
    <xf numFmtId="0" fontId="24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vertical="top"/>
    </xf>
    <xf numFmtId="0" fontId="9" fillId="0" borderId="6" xfId="0" applyFont="1" applyFill="1" applyBorder="1" applyAlignment="1">
      <alignment vertical="top"/>
    </xf>
    <xf numFmtId="2" fontId="9" fillId="0" borderId="1" xfId="3" applyNumberFormat="1" applyFont="1" applyFill="1" applyBorder="1" applyAlignment="1">
      <alignment horizontal="center" vertical="top" wrapText="1"/>
    </xf>
    <xf numFmtId="2" fontId="21" fillId="0" borderId="1" xfId="0" applyNumberFormat="1" applyFont="1" applyFill="1" applyBorder="1" applyAlignment="1">
      <alignment horizontal="center" vertical="top"/>
    </xf>
    <xf numFmtId="2" fontId="9" fillId="0" borderId="6" xfId="3" applyNumberFormat="1" applyFont="1" applyFill="1" applyBorder="1" applyAlignment="1">
      <alignment horizontal="center" vertical="top" wrapText="1"/>
    </xf>
    <xf numFmtId="2" fontId="21" fillId="0" borderId="6" xfId="0" applyNumberFormat="1" applyFont="1" applyFill="1" applyBorder="1" applyAlignment="1">
      <alignment horizontal="center" vertical="top"/>
    </xf>
    <xf numFmtId="2" fontId="9" fillId="0" borderId="6" xfId="0" applyNumberFormat="1" applyFont="1" applyFill="1" applyBorder="1" applyAlignment="1">
      <alignment horizontal="center" vertical="top"/>
    </xf>
    <xf numFmtId="2" fontId="9" fillId="0" borderId="6" xfId="0" applyNumberFormat="1" applyFont="1" applyFill="1" applyBorder="1" applyAlignment="1">
      <alignment vertical="top"/>
    </xf>
    <xf numFmtId="0" fontId="9" fillId="0" borderId="1" xfId="0" applyFont="1" applyFill="1" applyBorder="1"/>
    <xf numFmtId="0" fontId="21" fillId="0" borderId="6" xfId="0" applyFont="1" applyFill="1" applyBorder="1" applyAlignment="1"/>
    <xf numFmtId="0" fontId="21" fillId="0" borderId="6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165" fontId="21" fillId="0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2" fontId="9" fillId="0" borderId="2" xfId="2" applyNumberFormat="1" applyFont="1" applyFill="1" applyBorder="1" applyAlignment="1" applyProtection="1">
      <alignment horizontal="center" vertical="center" wrapText="1"/>
    </xf>
    <xf numFmtId="2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/>
    </xf>
    <xf numFmtId="49" fontId="9" fillId="0" borderId="0" xfId="3" applyNumberFormat="1" applyFont="1" applyBorder="1" applyAlignment="1">
      <alignment horizontal="centerContinuous" vertical="center" wrapText="1"/>
    </xf>
    <xf numFmtId="0" fontId="24" fillId="0" borderId="0" xfId="0" applyNumberFormat="1" applyFont="1" applyBorder="1" applyAlignment="1">
      <alignment horizontal="left" vertical="top" wrapText="1"/>
    </xf>
    <xf numFmtId="0" fontId="9" fillId="0" borderId="0" xfId="1" applyNumberFormat="1" applyFont="1" applyFill="1" applyBorder="1" applyAlignment="1" applyProtection="1">
      <alignment horizontal="center" vertical="center" wrapText="1"/>
    </xf>
    <xf numFmtId="2" fontId="9" fillId="0" borderId="0" xfId="2" applyNumberFormat="1" applyFont="1" applyFill="1" applyBorder="1" applyAlignment="1" applyProtection="1">
      <alignment horizontal="center" vertical="top" wrapText="1"/>
    </xf>
    <xf numFmtId="2" fontId="9" fillId="0" borderId="0" xfId="1" applyNumberFormat="1" applyFont="1" applyFill="1" applyBorder="1" applyAlignment="1" applyProtection="1">
      <alignment horizontal="center" vertical="center" wrapText="1"/>
    </xf>
    <xf numFmtId="0" fontId="19" fillId="0" borderId="0" xfId="3" applyFont="1" applyFill="1" applyAlignment="1">
      <alignment horizontal="left"/>
    </xf>
    <xf numFmtId="2" fontId="5" fillId="0" borderId="1" xfId="0" applyNumberFormat="1" applyFont="1" applyFill="1" applyBorder="1" applyAlignment="1"/>
    <xf numFmtId="2" fontId="5" fillId="0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2" fontId="5" fillId="0" borderId="1" xfId="2" applyNumberFormat="1" applyFont="1" applyFill="1" applyBorder="1" applyAlignment="1" applyProtection="1">
      <alignment horizontal="center" vertical="center" wrapText="1"/>
    </xf>
    <xf numFmtId="2" fontId="5" fillId="0" borderId="6" xfId="1" applyNumberFormat="1" applyFont="1" applyFill="1" applyBorder="1" applyAlignment="1" applyProtection="1">
      <alignment horizontal="center" vertical="center" wrapText="1"/>
    </xf>
    <xf numFmtId="2" fontId="5" fillId="0" borderId="6" xfId="3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/>
    </xf>
    <xf numFmtId="2" fontId="12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3" fontId="5" fillId="0" borderId="1" xfId="3" applyNumberFormat="1" applyFont="1" applyFill="1" applyBorder="1" applyAlignment="1">
      <alignment horizontal="center" vertical="center" wrapText="1"/>
    </xf>
    <xf numFmtId="4" fontId="5" fillId="0" borderId="1" xfId="3" applyNumberFormat="1" applyFont="1" applyFill="1" applyBorder="1" applyAlignment="1">
      <alignment horizontal="center" vertical="center" wrapText="1"/>
    </xf>
    <xf numFmtId="2" fontId="5" fillId="0" borderId="1" xfId="3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2" fontId="5" fillId="0" borderId="6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3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2" fontId="27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2" fontId="28" fillId="0" borderId="1" xfId="0" applyNumberFormat="1" applyFont="1" applyBorder="1" applyAlignment="1">
      <alignment horizontal="center" vertical="center" wrapText="1"/>
    </xf>
    <xf numFmtId="2" fontId="5" fillId="0" borderId="2" xfId="2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10" fillId="0" borderId="0" xfId="0" applyNumberFormat="1" applyFont="1" applyFill="1"/>
    <xf numFmtId="0" fontId="7" fillId="0" borderId="0" xfId="0" applyFont="1" applyFill="1" applyAlignment="1">
      <alignment horizontal="left" vertical="center"/>
    </xf>
    <xf numFmtId="164" fontId="7" fillId="0" borderId="0" xfId="4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2" fontId="29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2" fontId="13" fillId="0" borderId="1" xfId="0" applyNumberFormat="1" applyFont="1" applyFill="1" applyBorder="1" applyAlignment="1">
      <alignment horizontal="center" vertical="center"/>
    </xf>
    <xf numFmtId="2" fontId="12" fillId="0" borderId="2" xfId="2" applyNumberFormat="1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5" fillId="0" borderId="0" xfId="3" applyFont="1" applyFill="1" applyAlignment="1">
      <alignment horizontal="center" vertical="center" wrapText="1"/>
    </xf>
    <xf numFmtId="0" fontId="5" fillId="0" borderId="0" xfId="3" applyFont="1" applyFill="1" applyAlignment="1">
      <alignment vertical="center" wrapText="1"/>
    </xf>
    <xf numFmtId="0" fontId="6" fillId="0" borderId="0" xfId="3" applyFont="1" applyFill="1" applyAlignment="1">
      <alignment vertical="center" wrapText="1"/>
    </xf>
    <xf numFmtId="0" fontId="6" fillId="0" borderId="0" xfId="3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0" xfId="3" applyFont="1" applyFill="1" applyAlignment="1">
      <alignment vertical="top"/>
    </xf>
    <xf numFmtId="0" fontId="9" fillId="0" borderId="0" xfId="3" applyFont="1" applyFill="1" applyAlignment="1">
      <alignment horizontal="left"/>
    </xf>
    <xf numFmtId="0" fontId="9" fillId="0" borderId="0" xfId="3" applyFont="1" applyFill="1" applyAlignment="1">
      <alignment horizontal="left" vertical="top"/>
    </xf>
    <xf numFmtId="0" fontId="9" fillId="0" borderId="0" xfId="0" applyFont="1" applyFill="1" applyAlignment="1">
      <alignment vertical="top" wrapText="1"/>
    </xf>
    <xf numFmtId="0" fontId="2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21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0" xfId="0" applyFont="1" applyFill="1" applyBorder="1" applyAlignment="1">
      <alignment horizontal="center"/>
    </xf>
    <xf numFmtId="0" fontId="22" fillId="0" borderId="0" xfId="0" applyFont="1" applyFill="1" applyAlignment="1">
      <alignment wrapText="1"/>
    </xf>
    <xf numFmtId="0" fontId="9" fillId="0" borderId="0" xfId="0" applyFont="1" applyAlignment="1">
      <alignment vertical="center" wrapText="1"/>
    </xf>
    <xf numFmtId="0" fontId="19" fillId="0" borderId="0" xfId="3" applyFont="1" applyFill="1" applyAlignment="1">
      <alignment horizontal="left" vertical="center" wrapText="1"/>
    </xf>
    <xf numFmtId="0" fontId="23" fillId="0" borderId="0" xfId="3" applyFont="1" applyFill="1" applyAlignment="1">
      <alignment horizontal="left" vertical="center" wrapText="1"/>
    </xf>
    <xf numFmtId="0" fontId="19" fillId="0" borderId="0" xfId="3" applyFont="1" applyFill="1" applyAlignment="1">
      <alignment vertical="center"/>
    </xf>
    <xf numFmtId="0" fontId="19" fillId="0" borderId="0" xfId="3" applyFont="1" applyFill="1"/>
    <xf numFmtId="0" fontId="19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65" fontId="4" fillId="0" borderId="4" xfId="0" applyNumberFormat="1" applyFont="1" applyFill="1" applyBorder="1" applyAlignment="1">
      <alignment horizontal="center"/>
    </xf>
    <xf numFmtId="165" fontId="4" fillId="0" borderId="7" xfId="0" applyNumberFormat="1" applyFont="1" applyFill="1" applyBorder="1" applyAlignment="1">
      <alignment horizontal="center"/>
    </xf>
    <xf numFmtId="165" fontId="4" fillId="0" borderId="6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textRotation="90" wrapText="1"/>
    </xf>
    <xf numFmtId="0" fontId="5" fillId="0" borderId="8" xfId="0" applyFont="1" applyFill="1" applyBorder="1" applyAlignment="1">
      <alignment horizontal="center" textRotation="90" wrapText="1"/>
    </xf>
    <xf numFmtId="0" fontId="5" fillId="0" borderId="4" xfId="1" applyFont="1" applyFill="1" applyBorder="1" applyAlignment="1" applyProtection="1">
      <alignment horizontal="center" vertical="center" wrapText="1"/>
      <protection locked="0"/>
    </xf>
    <xf numFmtId="0" fontId="5" fillId="0" borderId="6" xfId="1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textRotation="90" wrapText="1"/>
    </xf>
    <xf numFmtId="0" fontId="5" fillId="0" borderId="12" xfId="0" applyFont="1" applyFill="1" applyBorder="1" applyAlignment="1">
      <alignment horizontal="center" textRotation="90" wrapText="1"/>
    </xf>
    <xf numFmtId="0" fontId="5" fillId="0" borderId="2" xfId="0" applyFont="1" applyFill="1" applyBorder="1" applyAlignment="1">
      <alignment horizontal="center" textRotation="90" wrapText="1"/>
    </xf>
    <xf numFmtId="0" fontId="9" fillId="0" borderId="5" xfId="0" applyFont="1" applyFill="1" applyBorder="1" applyAlignment="1">
      <alignment horizontal="center" textRotation="90" wrapText="1"/>
    </xf>
    <xf numFmtId="0" fontId="9" fillId="0" borderId="12" xfId="0" applyFont="1" applyFill="1" applyBorder="1" applyAlignment="1">
      <alignment horizontal="center" textRotation="90" wrapText="1"/>
    </xf>
    <xf numFmtId="0" fontId="9" fillId="0" borderId="2" xfId="0" applyFont="1" applyFill="1" applyBorder="1" applyAlignment="1">
      <alignment horizontal="center" textRotation="90" wrapText="1"/>
    </xf>
    <xf numFmtId="49" fontId="5" fillId="0" borderId="5" xfId="0" applyNumberFormat="1" applyFont="1" applyFill="1" applyBorder="1" applyAlignment="1">
      <alignment horizontal="center" textRotation="90" wrapText="1"/>
    </xf>
    <xf numFmtId="49" fontId="5" fillId="0" borderId="12" xfId="0" applyNumberFormat="1" applyFont="1" applyFill="1" applyBorder="1" applyAlignment="1">
      <alignment horizontal="center" textRotation="90" wrapText="1"/>
    </xf>
    <xf numFmtId="49" fontId="5" fillId="0" borderId="2" xfId="0" applyNumberFormat="1" applyFont="1" applyFill="1" applyBorder="1" applyAlignment="1">
      <alignment horizontal="center" textRotation="90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12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19" fillId="0" borderId="0" xfId="3" applyFont="1" applyFill="1" applyAlignment="1">
      <alignment horizontal="center"/>
    </xf>
    <xf numFmtId="0" fontId="19" fillId="0" borderId="0" xfId="3" applyFont="1" applyFill="1" applyAlignment="1">
      <alignment horizontal="left"/>
    </xf>
    <xf numFmtId="0" fontId="19" fillId="0" borderId="0" xfId="3" applyFont="1" applyFill="1" applyAlignment="1">
      <alignment horizontal="center" vertical="center"/>
    </xf>
    <xf numFmtId="0" fontId="11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14" fillId="0" borderId="0" xfId="3" applyFont="1" applyFill="1" applyAlignment="1">
      <alignment horizontal="center" vertical="center" wrapText="1"/>
    </xf>
    <xf numFmtId="0" fontId="4" fillId="0" borderId="0" xfId="3" applyFont="1" applyFill="1" applyAlignment="1">
      <alignment horizontal="center" vertical="top" wrapText="1"/>
    </xf>
    <xf numFmtId="0" fontId="17" fillId="0" borderId="0" xfId="3" applyFont="1" applyFill="1" applyAlignment="1">
      <alignment horizontal="left" vertical="top" wrapText="1"/>
    </xf>
    <xf numFmtId="0" fontId="19" fillId="0" borderId="0" xfId="3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textRotation="90"/>
    </xf>
    <xf numFmtId="0" fontId="5" fillId="0" borderId="1" xfId="1" applyFont="1" applyFill="1" applyBorder="1" applyAlignment="1" applyProtection="1">
      <alignment horizontal="center" textRotation="90" wrapText="1"/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1" applyFont="1" applyFill="1" applyBorder="1" applyAlignment="1" applyProtection="1">
      <alignment horizontal="center" vertical="center" textRotation="90" wrapText="1"/>
      <protection locked="0"/>
    </xf>
    <xf numFmtId="0" fontId="5" fillId="2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9" fontId="11" fillId="0" borderId="4" xfId="3" applyNumberFormat="1" applyFont="1" applyBorder="1" applyAlignment="1">
      <alignment horizontal="left" vertical="center" wrapText="1"/>
    </xf>
    <xf numFmtId="49" fontId="11" fillId="0" borderId="6" xfId="3" applyNumberFormat="1" applyFont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 readingOrder="1"/>
    </xf>
    <xf numFmtId="0" fontId="5" fillId="0" borderId="2" xfId="0" applyFont="1" applyFill="1" applyBorder="1" applyAlignment="1">
      <alignment horizontal="center" vertical="center" wrapText="1" readingOrder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</cellXfs>
  <cellStyles count="5">
    <cellStyle name="Iau?iue" xfId="1"/>
    <cellStyle name="Iau?iue 2" xfId="2"/>
    <cellStyle name="Обычный" xfId="0" builtinId="0"/>
    <cellStyle name="Обычный 2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3"/>
  <sheetViews>
    <sheetView tabSelected="1" view="pageBreakPreview" zoomScale="75" zoomScaleNormal="75" zoomScaleSheetLayoutView="75" workbookViewId="0">
      <selection activeCell="B5" sqref="B5:E5"/>
    </sheetView>
  </sheetViews>
  <sheetFormatPr defaultRowHeight="15" x14ac:dyDescent="0.25"/>
  <cols>
    <col min="1" max="1" width="6" style="67" customWidth="1"/>
    <col min="2" max="2" width="29" style="111" customWidth="1"/>
    <col min="3" max="3" width="7.140625" style="68" customWidth="1"/>
    <col min="4" max="4" width="9" style="10" customWidth="1"/>
    <col min="5" max="5" width="8.42578125" style="10" customWidth="1"/>
    <col min="6" max="6" width="5.42578125" style="4" customWidth="1"/>
    <col min="7" max="7" width="5.28515625" style="4" customWidth="1"/>
    <col min="8" max="8" width="5.42578125" style="4" customWidth="1"/>
    <col min="9" max="9" width="8.140625" style="4" customWidth="1"/>
    <col min="10" max="10" width="5.85546875" style="4" customWidth="1"/>
    <col min="11" max="11" width="8.28515625" style="4" customWidth="1"/>
    <col min="12" max="12" width="7.7109375" style="146" customWidth="1"/>
    <col min="13" max="13" width="8.7109375" style="4" customWidth="1"/>
    <col min="14" max="14" width="7.42578125" style="146" customWidth="1"/>
    <col min="15" max="15" width="7.85546875" style="10" customWidth="1"/>
    <col min="16" max="16" width="8" style="146" customWidth="1"/>
    <col min="17" max="17" width="8.5703125" style="146" customWidth="1"/>
    <col min="18" max="18" width="7.140625" style="146" customWidth="1"/>
    <col min="19" max="19" width="8.140625" style="4" customWidth="1"/>
    <col min="20" max="20" width="9" style="13" customWidth="1"/>
    <col min="21" max="21" width="5.42578125" style="13" customWidth="1"/>
    <col min="22" max="22" width="6.42578125" style="13" customWidth="1"/>
    <col min="23" max="24" width="9.140625" style="4"/>
    <col min="25" max="25" width="9.5703125" style="4" bestFit="1" customWidth="1"/>
    <col min="26" max="16384" width="9.140625" style="4"/>
  </cols>
  <sheetData>
    <row r="1" spans="1:23" ht="83.25" customHeight="1" x14ac:dyDescent="0.25">
      <c r="M1" s="69"/>
      <c r="N1" s="278" t="s">
        <v>175</v>
      </c>
      <c r="O1" s="278"/>
      <c r="P1" s="278"/>
      <c r="Q1" s="278"/>
      <c r="R1" s="278"/>
      <c r="S1" s="278"/>
      <c r="T1" s="278"/>
      <c r="U1" s="278"/>
      <c r="V1" s="278"/>
    </row>
    <row r="2" spans="1:23" ht="18.75" x14ac:dyDescent="0.2">
      <c r="B2" s="279" t="s">
        <v>11</v>
      </c>
      <c r="C2" s="279"/>
      <c r="D2" s="279"/>
      <c r="E2" s="279"/>
      <c r="F2" s="70"/>
      <c r="G2" s="70"/>
      <c r="H2" s="70"/>
      <c r="I2" s="70"/>
      <c r="J2" s="70"/>
      <c r="K2" s="70"/>
      <c r="L2" s="280" t="s">
        <v>13</v>
      </c>
      <c r="M2" s="280"/>
      <c r="N2" s="280"/>
      <c r="O2" s="190"/>
      <c r="P2" s="71"/>
      <c r="Q2" s="71"/>
      <c r="R2" s="71"/>
      <c r="S2" s="71"/>
      <c r="T2" s="71"/>
      <c r="U2" s="71"/>
      <c r="V2" s="72"/>
      <c r="W2" s="73"/>
    </row>
    <row r="3" spans="1:23" ht="18.75" x14ac:dyDescent="0.2">
      <c r="B3" s="281" t="s">
        <v>176</v>
      </c>
      <c r="C3" s="281"/>
      <c r="D3" s="281"/>
      <c r="E3" s="281"/>
      <c r="F3" s="281"/>
      <c r="G3" s="281"/>
      <c r="H3" s="70"/>
      <c r="I3" s="70"/>
      <c r="J3" s="70"/>
      <c r="K3" s="70"/>
      <c r="L3" s="282" t="s">
        <v>84</v>
      </c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73"/>
    </row>
    <row r="4" spans="1:23" ht="18.75" x14ac:dyDescent="0.3">
      <c r="B4" s="197" t="s">
        <v>12</v>
      </c>
      <c r="C4" s="74"/>
      <c r="D4" s="163"/>
      <c r="E4" s="163"/>
      <c r="F4" s="75"/>
      <c r="G4" s="75"/>
      <c r="H4" s="70"/>
      <c r="I4" s="70"/>
      <c r="J4" s="70"/>
      <c r="K4" s="70"/>
      <c r="L4" s="273" t="s">
        <v>177</v>
      </c>
      <c r="M4" s="273"/>
      <c r="N4" s="273"/>
      <c r="O4" s="273"/>
      <c r="P4" s="210"/>
      <c r="Q4" s="210"/>
      <c r="R4" s="210"/>
      <c r="S4" s="210"/>
      <c r="T4" s="210"/>
      <c r="U4" s="210"/>
      <c r="V4" s="211"/>
      <c r="W4" s="73"/>
    </row>
    <row r="5" spans="1:23" ht="18.75" x14ac:dyDescent="0.3">
      <c r="B5" s="274" t="s">
        <v>397</v>
      </c>
      <c r="C5" s="274"/>
      <c r="D5" s="274"/>
      <c r="E5" s="274"/>
      <c r="F5" s="70"/>
      <c r="G5" s="70"/>
      <c r="H5" s="70"/>
      <c r="I5" s="70"/>
      <c r="J5" s="70"/>
      <c r="K5" s="70"/>
      <c r="L5" s="212" t="s">
        <v>178</v>
      </c>
      <c r="M5" s="213"/>
      <c r="N5" s="212" t="s">
        <v>179</v>
      </c>
      <c r="O5" s="214"/>
      <c r="P5" s="210"/>
      <c r="Q5" s="210"/>
      <c r="R5" s="210"/>
      <c r="S5" s="210"/>
      <c r="T5" s="210"/>
      <c r="U5" s="210"/>
      <c r="V5" s="211"/>
      <c r="W5" s="73"/>
    </row>
    <row r="6" spans="1:23" ht="18.75" x14ac:dyDescent="0.3">
      <c r="B6" s="198" t="s">
        <v>180</v>
      </c>
      <c r="C6" s="76"/>
      <c r="D6" s="163"/>
      <c r="E6" s="163"/>
      <c r="F6" s="70"/>
      <c r="G6" s="70"/>
      <c r="H6" s="70"/>
      <c r="I6" s="70"/>
      <c r="J6" s="70"/>
      <c r="K6" s="70"/>
      <c r="L6" s="212"/>
      <c r="M6" s="213" t="s">
        <v>1</v>
      </c>
      <c r="N6" s="275" t="s">
        <v>181</v>
      </c>
      <c r="O6" s="275"/>
      <c r="P6" s="210"/>
      <c r="Q6" s="210"/>
      <c r="R6" s="210"/>
      <c r="S6" s="210"/>
      <c r="T6" s="210"/>
      <c r="U6" s="210"/>
      <c r="V6" s="211"/>
      <c r="W6" s="73"/>
    </row>
    <row r="7" spans="1:23" ht="18.75" x14ac:dyDescent="0.3">
      <c r="B7" s="198" t="s">
        <v>182</v>
      </c>
      <c r="C7" s="76"/>
      <c r="D7" s="163"/>
      <c r="E7" s="163"/>
      <c r="F7" s="70"/>
      <c r="G7" s="70"/>
      <c r="H7" s="70"/>
      <c r="I7" s="70"/>
      <c r="J7" s="70"/>
      <c r="K7" s="70"/>
      <c r="L7" s="215" t="s">
        <v>14</v>
      </c>
      <c r="M7" s="142"/>
      <c r="N7" s="215"/>
      <c r="O7" s="214"/>
      <c r="P7" s="210"/>
      <c r="Q7" s="210"/>
      <c r="R7" s="210"/>
      <c r="S7" s="210"/>
      <c r="T7" s="210"/>
      <c r="U7" s="210"/>
      <c r="V7" s="211"/>
      <c r="W7" s="73"/>
    </row>
    <row r="8" spans="1:23" ht="18.75" x14ac:dyDescent="0.3">
      <c r="B8" s="199" t="s">
        <v>183</v>
      </c>
      <c r="C8" s="76"/>
      <c r="D8" s="163"/>
      <c r="E8" s="163"/>
      <c r="F8" s="70"/>
      <c r="G8" s="70"/>
      <c r="H8" s="70"/>
      <c r="I8" s="70"/>
      <c r="J8" s="70"/>
      <c r="K8" s="70"/>
      <c r="L8" s="147"/>
      <c r="M8" s="77"/>
      <c r="N8" s="191"/>
      <c r="O8" s="190"/>
      <c r="P8" s="71"/>
      <c r="Q8" s="71"/>
      <c r="R8" s="71"/>
      <c r="S8" s="71"/>
      <c r="T8" s="71"/>
      <c r="U8" s="71"/>
      <c r="V8" s="72"/>
      <c r="W8" s="73"/>
    </row>
    <row r="9" spans="1:23" ht="18.75" x14ac:dyDescent="0.3">
      <c r="B9" s="199" t="s">
        <v>184</v>
      </c>
      <c r="C9" s="76"/>
      <c r="D9" s="163"/>
      <c r="E9" s="163"/>
      <c r="F9" s="70"/>
      <c r="G9" s="70"/>
      <c r="H9" s="70"/>
      <c r="I9" s="70"/>
      <c r="J9" s="70"/>
      <c r="K9" s="70"/>
      <c r="L9" s="147"/>
      <c r="M9" s="78"/>
      <c r="N9" s="192"/>
      <c r="O9" s="193"/>
      <c r="P9" s="71"/>
      <c r="Q9" s="71"/>
      <c r="R9" s="72"/>
      <c r="S9" s="72"/>
      <c r="T9" s="72"/>
      <c r="U9" s="72"/>
      <c r="V9" s="72"/>
      <c r="W9" s="73"/>
    </row>
    <row r="10" spans="1:23" x14ac:dyDescent="0.25">
      <c r="L10" s="173"/>
      <c r="M10" s="16"/>
      <c r="N10" s="194"/>
      <c r="O10" s="195"/>
      <c r="P10" s="14"/>
      <c r="Q10" s="14"/>
      <c r="R10" s="14"/>
      <c r="S10" s="14"/>
      <c r="T10" s="14"/>
      <c r="U10" s="14"/>
      <c r="V10" s="14"/>
    </row>
    <row r="11" spans="1:23" s="69" customFormat="1" x14ac:dyDescent="0.2">
      <c r="A11" s="79"/>
      <c r="B11" s="200"/>
      <c r="C11" s="80"/>
      <c r="D11" s="164"/>
      <c r="E11" s="164"/>
      <c r="H11" s="81"/>
      <c r="I11" s="81"/>
      <c r="J11" s="81"/>
      <c r="K11" s="81"/>
      <c r="L11" s="164"/>
      <c r="N11" s="164"/>
      <c r="O11" s="164"/>
      <c r="P11" s="148"/>
      <c r="Q11" s="148"/>
      <c r="R11" s="148"/>
      <c r="T11" s="7"/>
      <c r="U11" s="7"/>
      <c r="V11" s="7"/>
    </row>
    <row r="12" spans="1:23" ht="51" customHeight="1" x14ac:dyDescent="0.25">
      <c r="A12" s="276" t="s">
        <v>185</v>
      </c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76"/>
      <c r="S12" s="276"/>
      <c r="T12" s="276"/>
      <c r="U12" s="276"/>
      <c r="V12" s="276"/>
    </row>
    <row r="13" spans="1:23" ht="18.75" x14ac:dyDescent="0.3">
      <c r="A13" s="277" t="s">
        <v>87</v>
      </c>
      <c r="B13" s="277"/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7"/>
    </row>
    <row r="14" spans="1:23" ht="12" x14ac:dyDescent="0.2">
      <c r="A14" s="253" t="s">
        <v>15</v>
      </c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</row>
    <row r="15" spans="1:23" ht="37.5" customHeight="1" x14ac:dyDescent="0.2">
      <c r="A15" s="254" t="s">
        <v>0</v>
      </c>
      <c r="B15" s="257" t="s">
        <v>61</v>
      </c>
      <c r="C15" s="260" t="s">
        <v>27</v>
      </c>
      <c r="D15" s="263" t="s">
        <v>186</v>
      </c>
      <c r="E15" s="264"/>
      <c r="F15" s="264"/>
      <c r="G15" s="264"/>
      <c r="H15" s="264"/>
      <c r="I15" s="264"/>
      <c r="J15" s="264"/>
      <c r="K15" s="265"/>
      <c r="L15" s="263" t="s">
        <v>187</v>
      </c>
      <c r="M15" s="265"/>
      <c r="N15" s="266" t="s">
        <v>188</v>
      </c>
      <c r="O15" s="267"/>
      <c r="P15" s="267"/>
      <c r="Q15" s="267"/>
      <c r="R15" s="268"/>
      <c r="S15" s="254" t="s">
        <v>28</v>
      </c>
      <c r="T15" s="254" t="s">
        <v>189</v>
      </c>
      <c r="U15" s="254" t="s">
        <v>190</v>
      </c>
      <c r="V15" s="254" t="s">
        <v>191</v>
      </c>
    </row>
    <row r="16" spans="1:23" ht="12" x14ac:dyDescent="0.2">
      <c r="A16" s="255"/>
      <c r="B16" s="258"/>
      <c r="C16" s="261"/>
      <c r="D16" s="246" t="s">
        <v>6</v>
      </c>
      <c r="E16" s="219" t="s">
        <v>16</v>
      </c>
      <c r="F16" s="220"/>
      <c r="G16" s="220"/>
      <c r="H16" s="220"/>
      <c r="I16" s="220"/>
      <c r="J16" s="220"/>
      <c r="K16" s="221"/>
      <c r="L16" s="246" t="s">
        <v>70</v>
      </c>
      <c r="M16" s="249" t="s">
        <v>71</v>
      </c>
      <c r="N16" s="270" t="s">
        <v>192</v>
      </c>
      <c r="O16" s="246" t="s">
        <v>193</v>
      </c>
      <c r="P16" s="246" t="s">
        <v>194</v>
      </c>
      <c r="Q16" s="246" t="s">
        <v>195</v>
      </c>
      <c r="R16" s="246" t="s">
        <v>196</v>
      </c>
      <c r="S16" s="255"/>
      <c r="T16" s="255"/>
      <c r="U16" s="255"/>
      <c r="V16" s="255"/>
    </row>
    <row r="17" spans="1:22" ht="12" x14ac:dyDescent="0.2">
      <c r="A17" s="255"/>
      <c r="B17" s="258"/>
      <c r="C17" s="261"/>
      <c r="D17" s="247"/>
      <c r="E17" s="246" t="s">
        <v>69</v>
      </c>
      <c r="F17" s="249" t="s">
        <v>7</v>
      </c>
      <c r="G17" s="249" t="s">
        <v>197</v>
      </c>
      <c r="H17" s="249" t="s">
        <v>198</v>
      </c>
      <c r="I17" s="251" t="s">
        <v>199</v>
      </c>
      <c r="J17" s="252"/>
      <c r="K17" s="249" t="s">
        <v>200</v>
      </c>
      <c r="L17" s="247"/>
      <c r="M17" s="250"/>
      <c r="N17" s="271"/>
      <c r="O17" s="247"/>
      <c r="P17" s="247"/>
      <c r="Q17" s="247"/>
      <c r="R17" s="247"/>
      <c r="S17" s="255"/>
      <c r="T17" s="255"/>
      <c r="U17" s="255"/>
      <c r="V17" s="255"/>
    </row>
    <row r="18" spans="1:22" ht="99" x14ac:dyDescent="0.2">
      <c r="A18" s="256"/>
      <c r="B18" s="259"/>
      <c r="C18" s="262"/>
      <c r="D18" s="248"/>
      <c r="E18" s="247"/>
      <c r="F18" s="250"/>
      <c r="G18" s="250"/>
      <c r="H18" s="250"/>
      <c r="I18" s="83" t="s">
        <v>201</v>
      </c>
      <c r="J18" s="83" t="s">
        <v>202</v>
      </c>
      <c r="K18" s="250"/>
      <c r="L18" s="248"/>
      <c r="M18" s="269"/>
      <c r="N18" s="272"/>
      <c r="O18" s="248"/>
      <c r="P18" s="248"/>
      <c r="Q18" s="248"/>
      <c r="R18" s="248"/>
      <c r="S18" s="256"/>
      <c r="T18" s="256"/>
      <c r="U18" s="256"/>
      <c r="V18" s="256"/>
    </row>
    <row r="19" spans="1:22" s="10" customFormat="1" ht="14.25" x14ac:dyDescent="0.2">
      <c r="A19" s="20">
        <v>1</v>
      </c>
      <c r="B19" s="201">
        <v>2</v>
      </c>
      <c r="C19" s="84">
        <v>3</v>
      </c>
      <c r="D19" s="19">
        <v>4</v>
      </c>
      <c r="E19" s="19">
        <v>5</v>
      </c>
      <c r="F19" s="19">
        <v>6</v>
      </c>
      <c r="G19" s="19">
        <v>7</v>
      </c>
      <c r="H19" s="85">
        <v>8</v>
      </c>
      <c r="I19" s="19">
        <v>9</v>
      </c>
      <c r="J19" s="19">
        <v>10</v>
      </c>
      <c r="K19" s="19">
        <v>11</v>
      </c>
      <c r="L19" s="19">
        <v>12</v>
      </c>
      <c r="M19" s="19">
        <v>13</v>
      </c>
      <c r="N19" s="19">
        <v>14</v>
      </c>
      <c r="O19" s="19">
        <v>15</v>
      </c>
      <c r="P19" s="19">
        <v>16</v>
      </c>
      <c r="Q19" s="19">
        <v>17</v>
      </c>
      <c r="R19" s="19">
        <v>18</v>
      </c>
      <c r="S19" s="19">
        <v>19</v>
      </c>
      <c r="T19" s="19">
        <v>20</v>
      </c>
      <c r="U19" s="19">
        <v>21</v>
      </c>
      <c r="V19" s="19">
        <v>22</v>
      </c>
    </row>
    <row r="20" spans="1:22" ht="12" x14ac:dyDescent="0.2">
      <c r="A20" s="8" t="s">
        <v>17</v>
      </c>
      <c r="B20" s="222" t="s">
        <v>78</v>
      </c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4"/>
    </row>
    <row r="21" spans="1:22" ht="12" x14ac:dyDescent="0.2">
      <c r="A21" s="28" t="s">
        <v>41</v>
      </c>
      <c r="B21" s="228" t="s">
        <v>67</v>
      </c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30"/>
    </row>
    <row r="22" spans="1:22" ht="150" x14ac:dyDescent="0.2">
      <c r="A22" s="64" t="s">
        <v>93</v>
      </c>
      <c r="B22" s="53" t="s">
        <v>94</v>
      </c>
      <c r="C22" s="86" t="s">
        <v>174</v>
      </c>
      <c r="D22" s="165">
        <v>143.75</v>
      </c>
      <c r="E22" s="149">
        <f>D22</f>
        <v>143.75</v>
      </c>
      <c r="F22" s="61"/>
      <c r="G22" s="61"/>
      <c r="H22" s="61"/>
      <c r="I22" s="61"/>
      <c r="J22" s="61"/>
      <c r="K22" s="61"/>
      <c r="L22" s="165">
        <v>143.75</v>
      </c>
      <c r="M22" s="61"/>
      <c r="N22" s="99">
        <f t="shared" ref="N22:N51" si="0">D22</f>
        <v>143.75</v>
      </c>
      <c r="O22" s="99"/>
      <c r="P22" s="99"/>
      <c r="Q22" s="99"/>
      <c r="R22" s="99"/>
      <c r="S22" s="61"/>
      <c r="T22" s="61"/>
      <c r="U22" s="61"/>
      <c r="V22" s="61"/>
    </row>
    <row r="23" spans="1:22" ht="150" x14ac:dyDescent="0.2">
      <c r="A23" s="64" t="s">
        <v>95</v>
      </c>
      <c r="B23" s="53" t="s">
        <v>96</v>
      </c>
      <c r="C23" s="86" t="s">
        <v>174</v>
      </c>
      <c r="D23" s="165">
        <v>143.75</v>
      </c>
      <c r="E23" s="149">
        <f t="shared" ref="E23:E76" si="1">D23</f>
        <v>143.75</v>
      </c>
      <c r="F23" s="61"/>
      <c r="G23" s="61"/>
      <c r="H23" s="61"/>
      <c r="I23" s="61"/>
      <c r="J23" s="61"/>
      <c r="K23" s="61"/>
      <c r="L23" s="165">
        <v>143.75</v>
      </c>
      <c r="M23" s="61"/>
      <c r="N23" s="99">
        <f t="shared" si="0"/>
        <v>143.75</v>
      </c>
      <c r="O23" s="99"/>
      <c r="P23" s="99"/>
      <c r="Q23" s="99"/>
      <c r="R23" s="99"/>
      <c r="S23" s="61"/>
      <c r="T23" s="61"/>
      <c r="U23" s="61"/>
      <c r="V23" s="61"/>
    </row>
    <row r="24" spans="1:22" ht="135" x14ac:dyDescent="0.2">
      <c r="A24" s="64" t="s">
        <v>97</v>
      </c>
      <c r="B24" s="53" t="s">
        <v>98</v>
      </c>
      <c r="C24" s="86" t="s">
        <v>174</v>
      </c>
      <c r="D24" s="166">
        <v>138.75</v>
      </c>
      <c r="E24" s="149">
        <f t="shared" si="1"/>
        <v>138.75</v>
      </c>
      <c r="F24" s="61"/>
      <c r="G24" s="61"/>
      <c r="H24" s="61"/>
      <c r="I24" s="61"/>
      <c r="J24" s="61"/>
      <c r="K24" s="61"/>
      <c r="L24" s="166">
        <v>138.75</v>
      </c>
      <c r="M24" s="61"/>
      <c r="N24" s="99">
        <f t="shared" si="0"/>
        <v>138.75</v>
      </c>
      <c r="O24" s="99"/>
      <c r="P24" s="99"/>
      <c r="Q24" s="99"/>
      <c r="R24" s="99"/>
      <c r="S24" s="61"/>
      <c r="T24" s="61"/>
      <c r="U24" s="61"/>
      <c r="V24" s="61"/>
    </row>
    <row r="25" spans="1:22" ht="150" x14ac:dyDescent="0.2">
      <c r="A25" s="64" t="s">
        <v>99</v>
      </c>
      <c r="B25" s="53" t="s">
        <v>150</v>
      </c>
      <c r="C25" s="86" t="s">
        <v>174</v>
      </c>
      <c r="D25" s="166">
        <v>82.92</v>
      </c>
      <c r="E25" s="149">
        <f t="shared" si="1"/>
        <v>82.92</v>
      </c>
      <c r="F25" s="61"/>
      <c r="G25" s="61"/>
      <c r="H25" s="61"/>
      <c r="I25" s="61"/>
      <c r="J25" s="61"/>
      <c r="K25" s="61"/>
      <c r="L25" s="166">
        <v>82.92</v>
      </c>
      <c r="M25" s="61"/>
      <c r="N25" s="99">
        <f t="shared" si="0"/>
        <v>82.92</v>
      </c>
      <c r="O25" s="99"/>
      <c r="P25" s="99"/>
      <c r="Q25" s="99"/>
      <c r="R25" s="99"/>
      <c r="S25" s="61"/>
      <c r="T25" s="61"/>
      <c r="U25" s="61"/>
      <c r="V25" s="61"/>
    </row>
    <row r="26" spans="1:22" ht="150" x14ac:dyDescent="0.2">
      <c r="A26" s="64" t="s">
        <v>100</v>
      </c>
      <c r="B26" s="54" t="s">
        <v>147</v>
      </c>
      <c r="C26" s="86" t="s">
        <v>174</v>
      </c>
      <c r="D26" s="166">
        <v>83.42</v>
      </c>
      <c r="E26" s="149">
        <f t="shared" si="1"/>
        <v>83.42</v>
      </c>
      <c r="F26" s="61"/>
      <c r="G26" s="61"/>
      <c r="H26" s="61"/>
      <c r="I26" s="61"/>
      <c r="J26" s="61"/>
      <c r="K26" s="61"/>
      <c r="L26" s="166">
        <v>83.42</v>
      </c>
      <c r="M26" s="61"/>
      <c r="N26" s="99">
        <f t="shared" si="0"/>
        <v>83.42</v>
      </c>
      <c r="O26" s="99"/>
      <c r="P26" s="99"/>
      <c r="Q26" s="99"/>
      <c r="R26" s="99"/>
      <c r="S26" s="61"/>
      <c r="T26" s="61"/>
      <c r="U26" s="61"/>
      <c r="V26" s="61"/>
    </row>
    <row r="27" spans="1:22" ht="150" x14ac:dyDescent="0.2">
      <c r="A27" s="64" t="s">
        <v>101</v>
      </c>
      <c r="B27" s="53" t="s">
        <v>148</v>
      </c>
      <c r="C27" s="86" t="s">
        <v>174</v>
      </c>
      <c r="D27" s="166">
        <v>143.75</v>
      </c>
      <c r="E27" s="149">
        <f t="shared" si="1"/>
        <v>143.75</v>
      </c>
      <c r="F27" s="61"/>
      <c r="G27" s="61"/>
      <c r="H27" s="61"/>
      <c r="I27" s="61"/>
      <c r="J27" s="61"/>
      <c r="K27" s="61"/>
      <c r="L27" s="166">
        <v>143.75</v>
      </c>
      <c r="M27" s="61"/>
      <c r="N27" s="99">
        <f t="shared" si="0"/>
        <v>143.75</v>
      </c>
      <c r="O27" s="99"/>
      <c r="P27" s="99"/>
      <c r="Q27" s="99"/>
      <c r="R27" s="99"/>
      <c r="S27" s="61"/>
      <c r="T27" s="61"/>
      <c r="U27" s="61"/>
      <c r="V27" s="61"/>
    </row>
    <row r="28" spans="1:22" ht="150" x14ac:dyDescent="0.2">
      <c r="A28" s="64" t="s">
        <v>102</v>
      </c>
      <c r="B28" s="53" t="s">
        <v>149</v>
      </c>
      <c r="C28" s="86" t="s">
        <v>174</v>
      </c>
      <c r="D28" s="166">
        <v>82.92</v>
      </c>
      <c r="E28" s="149">
        <f t="shared" si="1"/>
        <v>82.92</v>
      </c>
      <c r="F28" s="61"/>
      <c r="G28" s="61"/>
      <c r="H28" s="61"/>
      <c r="I28" s="61"/>
      <c r="J28" s="61"/>
      <c r="K28" s="61"/>
      <c r="L28" s="166">
        <v>82.92</v>
      </c>
      <c r="M28" s="61"/>
      <c r="N28" s="99">
        <f t="shared" si="0"/>
        <v>82.92</v>
      </c>
      <c r="O28" s="99"/>
      <c r="P28" s="99"/>
      <c r="Q28" s="99"/>
      <c r="R28" s="99"/>
      <c r="S28" s="61"/>
      <c r="T28" s="61"/>
      <c r="U28" s="61"/>
      <c r="V28" s="61"/>
    </row>
    <row r="29" spans="1:22" ht="150" x14ac:dyDescent="0.2">
      <c r="A29" s="64" t="s">
        <v>103</v>
      </c>
      <c r="B29" s="53" t="s">
        <v>104</v>
      </c>
      <c r="C29" s="86" t="s">
        <v>174</v>
      </c>
      <c r="D29" s="166">
        <v>143.75</v>
      </c>
      <c r="E29" s="149">
        <f t="shared" si="1"/>
        <v>143.75</v>
      </c>
      <c r="F29" s="61"/>
      <c r="G29" s="61"/>
      <c r="H29" s="61"/>
      <c r="I29" s="61"/>
      <c r="J29" s="61"/>
      <c r="K29" s="61"/>
      <c r="L29" s="166">
        <v>143.75</v>
      </c>
      <c r="M29" s="61"/>
      <c r="N29" s="99">
        <f t="shared" si="0"/>
        <v>143.75</v>
      </c>
      <c r="O29" s="99"/>
      <c r="P29" s="99"/>
      <c r="Q29" s="99"/>
      <c r="R29" s="99"/>
      <c r="S29" s="61"/>
      <c r="T29" s="61"/>
      <c r="U29" s="61"/>
      <c r="V29" s="61"/>
    </row>
    <row r="30" spans="1:22" ht="150" x14ac:dyDescent="0.2">
      <c r="A30" s="64" t="s">
        <v>105</v>
      </c>
      <c r="B30" s="53" t="s">
        <v>106</v>
      </c>
      <c r="C30" s="86" t="s">
        <v>174</v>
      </c>
      <c r="D30" s="166">
        <v>83.42</v>
      </c>
      <c r="E30" s="149">
        <f t="shared" si="1"/>
        <v>83.42</v>
      </c>
      <c r="F30" s="61"/>
      <c r="G30" s="61"/>
      <c r="H30" s="61"/>
      <c r="I30" s="61"/>
      <c r="J30" s="61"/>
      <c r="K30" s="61"/>
      <c r="L30" s="166">
        <v>83.42</v>
      </c>
      <c r="M30" s="61"/>
      <c r="N30" s="99">
        <f t="shared" si="0"/>
        <v>83.42</v>
      </c>
      <c r="O30" s="99"/>
      <c r="P30" s="99"/>
      <c r="Q30" s="99"/>
      <c r="R30" s="99"/>
      <c r="S30" s="61"/>
      <c r="T30" s="61"/>
      <c r="U30" s="61"/>
      <c r="V30" s="61"/>
    </row>
    <row r="31" spans="1:22" ht="105" x14ac:dyDescent="0.2">
      <c r="A31" s="64" t="s">
        <v>107</v>
      </c>
      <c r="B31" s="53" t="s">
        <v>144</v>
      </c>
      <c r="C31" s="86" t="s">
        <v>174</v>
      </c>
      <c r="D31" s="166">
        <v>85</v>
      </c>
      <c r="E31" s="149">
        <f t="shared" si="1"/>
        <v>85</v>
      </c>
      <c r="F31" s="61"/>
      <c r="G31" s="61"/>
      <c r="H31" s="61"/>
      <c r="I31" s="61"/>
      <c r="J31" s="61"/>
      <c r="K31" s="61"/>
      <c r="L31" s="166">
        <v>85</v>
      </c>
      <c r="M31" s="61"/>
      <c r="N31" s="99">
        <f t="shared" si="0"/>
        <v>85</v>
      </c>
      <c r="O31" s="99"/>
      <c r="P31" s="99"/>
      <c r="Q31" s="99"/>
      <c r="R31" s="99"/>
      <c r="S31" s="61"/>
      <c r="T31" s="61"/>
      <c r="U31" s="61"/>
      <c r="V31" s="61"/>
    </row>
    <row r="32" spans="1:22" ht="45" x14ac:dyDescent="0.2">
      <c r="A32" s="64" t="s">
        <v>109</v>
      </c>
      <c r="B32" s="53" t="s">
        <v>108</v>
      </c>
      <c r="C32" s="86"/>
      <c r="D32" s="166">
        <v>300</v>
      </c>
      <c r="E32" s="149">
        <f t="shared" si="1"/>
        <v>300</v>
      </c>
      <c r="F32" s="61"/>
      <c r="G32" s="61"/>
      <c r="H32" s="61"/>
      <c r="I32" s="61"/>
      <c r="J32" s="61"/>
      <c r="K32" s="61"/>
      <c r="L32" s="166">
        <v>300</v>
      </c>
      <c r="M32" s="61"/>
      <c r="N32" s="99">
        <f t="shared" si="0"/>
        <v>300</v>
      </c>
      <c r="O32" s="99"/>
      <c r="P32" s="99"/>
      <c r="Q32" s="99"/>
      <c r="R32" s="99"/>
      <c r="S32" s="61"/>
      <c r="T32" s="61"/>
      <c r="U32" s="61"/>
      <c r="V32" s="61"/>
    </row>
    <row r="33" spans="1:22" ht="45" x14ac:dyDescent="0.2">
      <c r="A33" s="64" t="s">
        <v>110</v>
      </c>
      <c r="B33" s="53" t="s">
        <v>173</v>
      </c>
      <c r="C33" s="86"/>
      <c r="D33" s="166">
        <v>271.90499999999997</v>
      </c>
      <c r="E33" s="149">
        <f t="shared" si="1"/>
        <v>271.90499999999997</v>
      </c>
      <c r="F33" s="61"/>
      <c r="G33" s="61"/>
      <c r="H33" s="61"/>
      <c r="I33" s="61"/>
      <c r="J33" s="61"/>
      <c r="K33" s="61"/>
      <c r="L33" s="166">
        <v>271.90499999999997</v>
      </c>
      <c r="M33" s="61"/>
      <c r="N33" s="99">
        <f t="shared" si="0"/>
        <v>271.90499999999997</v>
      </c>
      <c r="O33" s="99"/>
      <c r="P33" s="99"/>
      <c r="Q33" s="99"/>
      <c r="R33" s="99"/>
      <c r="S33" s="61"/>
      <c r="T33" s="61"/>
      <c r="U33" s="61"/>
      <c r="V33" s="61"/>
    </row>
    <row r="34" spans="1:22" ht="75" x14ac:dyDescent="0.2">
      <c r="A34" s="64" t="s">
        <v>111</v>
      </c>
      <c r="B34" s="55" t="s">
        <v>349</v>
      </c>
      <c r="C34" s="86" t="s">
        <v>174</v>
      </c>
      <c r="D34" s="166">
        <v>165.89</v>
      </c>
      <c r="E34" s="149">
        <f t="shared" si="1"/>
        <v>165.89</v>
      </c>
      <c r="F34" s="61"/>
      <c r="G34" s="61"/>
      <c r="H34" s="61"/>
      <c r="I34" s="61"/>
      <c r="J34" s="61"/>
      <c r="K34" s="61"/>
      <c r="L34" s="166">
        <v>165.89</v>
      </c>
      <c r="M34" s="61"/>
      <c r="N34" s="99">
        <f t="shared" si="0"/>
        <v>165.89</v>
      </c>
      <c r="O34" s="99"/>
      <c r="P34" s="99"/>
      <c r="Q34" s="99"/>
      <c r="R34" s="99"/>
      <c r="S34" s="50">
        <f>E34/V34*12</f>
        <v>43.238446806388872</v>
      </c>
      <c r="T34" s="50">
        <f>2*24*365</f>
        <v>17520</v>
      </c>
      <c r="U34" s="61"/>
      <c r="V34" s="50">
        <f>T34*2.62783/1000</f>
        <v>46.039581599999998</v>
      </c>
    </row>
    <row r="35" spans="1:22" ht="75" x14ac:dyDescent="0.2">
      <c r="A35" s="64" t="s">
        <v>112</v>
      </c>
      <c r="B35" s="55" t="s">
        <v>350</v>
      </c>
      <c r="C35" s="86" t="s">
        <v>174</v>
      </c>
      <c r="D35" s="165">
        <v>126.7</v>
      </c>
      <c r="E35" s="149">
        <f t="shared" si="1"/>
        <v>126.7</v>
      </c>
      <c r="F35" s="61"/>
      <c r="G35" s="61"/>
      <c r="H35" s="61"/>
      <c r="I35" s="61"/>
      <c r="J35" s="61"/>
      <c r="K35" s="61"/>
      <c r="L35" s="165">
        <v>126.7</v>
      </c>
      <c r="M35" s="61"/>
      <c r="N35" s="99">
        <f t="shared" si="0"/>
        <v>126.7</v>
      </c>
      <c r="O35" s="99"/>
      <c r="P35" s="99"/>
      <c r="Q35" s="99"/>
      <c r="R35" s="99"/>
      <c r="S35" s="50">
        <f t="shared" ref="S35:S51" si="2">E35/V35*12</f>
        <v>26.419006379501937</v>
      </c>
      <c r="T35" s="50">
        <f>2.5*24*365</f>
        <v>21900</v>
      </c>
      <c r="U35" s="61"/>
      <c r="V35" s="50">
        <f t="shared" ref="V35:V51" si="3">T35*2.62783/1000</f>
        <v>57.549476999999996</v>
      </c>
    </row>
    <row r="36" spans="1:22" ht="105" x14ac:dyDescent="0.2">
      <c r="A36" s="64" t="s">
        <v>113</v>
      </c>
      <c r="B36" s="55" t="s">
        <v>351</v>
      </c>
      <c r="C36" s="86" t="s">
        <v>174</v>
      </c>
      <c r="D36" s="165">
        <v>58</v>
      </c>
      <c r="E36" s="149">
        <f t="shared" si="1"/>
        <v>58</v>
      </c>
      <c r="F36" s="61"/>
      <c r="G36" s="61"/>
      <c r="H36" s="61"/>
      <c r="I36" s="61"/>
      <c r="J36" s="61"/>
      <c r="K36" s="61"/>
      <c r="L36" s="165">
        <v>58</v>
      </c>
      <c r="M36" s="61"/>
      <c r="N36" s="99">
        <f t="shared" si="0"/>
        <v>58</v>
      </c>
      <c r="O36" s="99"/>
      <c r="P36" s="99"/>
      <c r="Q36" s="99"/>
      <c r="R36" s="99" t="s">
        <v>396</v>
      </c>
      <c r="S36" s="50">
        <v>0</v>
      </c>
      <c r="T36" s="50">
        <v>0</v>
      </c>
      <c r="U36" s="61"/>
      <c r="V36" s="50">
        <f t="shared" si="3"/>
        <v>0</v>
      </c>
    </row>
    <row r="37" spans="1:22" ht="90" x14ac:dyDescent="0.2">
      <c r="A37" s="64" t="s">
        <v>114</v>
      </c>
      <c r="B37" s="55" t="s">
        <v>352</v>
      </c>
      <c r="C37" s="86" t="s">
        <v>174</v>
      </c>
      <c r="D37" s="165">
        <v>161.53</v>
      </c>
      <c r="E37" s="149">
        <f t="shared" si="1"/>
        <v>161.53</v>
      </c>
      <c r="F37" s="61"/>
      <c r="G37" s="61"/>
      <c r="H37" s="61"/>
      <c r="I37" s="61"/>
      <c r="J37" s="61"/>
      <c r="K37" s="61"/>
      <c r="L37" s="165">
        <v>161.53</v>
      </c>
      <c r="M37" s="61"/>
      <c r="N37" s="99">
        <f t="shared" si="0"/>
        <v>161.53</v>
      </c>
      <c r="O37" s="99"/>
      <c r="P37" s="99"/>
      <c r="Q37" s="99"/>
      <c r="R37" s="99"/>
      <c r="S37" s="50">
        <f t="shared" si="2"/>
        <v>84.20406670246544</v>
      </c>
      <c r="T37" s="50">
        <f>1*24*365</f>
        <v>8760</v>
      </c>
      <c r="U37" s="61"/>
      <c r="V37" s="50">
        <f t="shared" si="3"/>
        <v>23.019790799999999</v>
      </c>
    </row>
    <row r="38" spans="1:22" ht="90" x14ac:dyDescent="0.2">
      <c r="A38" s="64" t="s">
        <v>115</v>
      </c>
      <c r="B38" s="55" t="s">
        <v>353</v>
      </c>
      <c r="C38" s="86" t="s">
        <v>174</v>
      </c>
      <c r="D38" s="165">
        <v>138.72999999999999</v>
      </c>
      <c r="E38" s="149">
        <f t="shared" si="1"/>
        <v>138.72999999999999</v>
      </c>
      <c r="F38" s="61"/>
      <c r="G38" s="61"/>
      <c r="H38" s="61"/>
      <c r="I38" s="61"/>
      <c r="J38" s="61"/>
      <c r="K38" s="61"/>
      <c r="L38" s="165">
        <v>138.72999999999999</v>
      </c>
      <c r="M38" s="61"/>
      <c r="N38" s="99">
        <f t="shared" si="0"/>
        <v>138.72999999999999</v>
      </c>
      <c r="O38" s="99"/>
      <c r="P38" s="99"/>
      <c r="Q38" s="99"/>
      <c r="R38" s="99"/>
      <c r="S38" s="50">
        <f t="shared" si="2"/>
        <v>36.159320787572057</v>
      </c>
      <c r="T38" s="50">
        <f>2*24*365</f>
        <v>17520</v>
      </c>
      <c r="U38" s="61"/>
      <c r="V38" s="50">
        <f t="shared" si="3"/>
        <v>46.039581599999998</v>
      </c>
    </row>
    <row r="39" spans="1:22" ht="90" x14ac:dyDescent="0.2">
      <c r="A39" s="64" t="s">
        <v>116</v>
      </c>
      <c r="B39" s="55" t="s">
        <v>359</v>
      </c>
      <c r="C39" s="86" t="s">
        <v>174</v>
      </c>
      <c r="D39" s="165">
        <v>58</v>
      </c>
      <c r="E39" s="149">
        <f t="shared" si="1"/>
        <v>58</v>
      </c>
      <c r="F39" s="61"/>
      <c r="G39" s="61"/>
      <c r="H39" s="61"/>
      <c r="I39" s="61"/>
      <c r="J39" s="61"/>
      <c r="K39" s="61"/>
      <c r="L39" s="165">
        <v>58</v>
      </c>
      <c r="M39" s="61"/>
      <c r="N39" s="99">
        <f t="shared" si="0"/>
        <v>58</v>
      </c>
      <c r="O39" s="99"/>
      <c r="P39" s="99"/>
      <c r="Q39" s="99"/>
      <c r="R39" s="99"/>
      <c r="S39" s="50">
        <v>0</v>
      </c>
      <c r="T39" s="50">
        <v>0</v>
      </c>
      <c r="U39" s="61"/>
      <c r="V39" s="50">
        <f t="shared" si="3"/>
        <v>0</v>
      </c>
    </row>
    <row r="40" spans="1:22" ht="90" x14ac:dyDescent="0.2">
      <c r="A40" s="64" t="s">
        <v>117</v>
      </c>
      <c r="B40" s="55" t="s">
        <v>354</v>
      </c>
      <c r="C40" s="86" t="s">
        <v>174</v>
      </c>
      <c r="D40" s="165">
        <v>58</v>
      </c>
      <c r="E40" s="149">
        <f t="shared" si="1"/>
        <v>58</v>
      </c>
      <c r="F40" s="61"/>
      <c r="G40" s="61"/>
      <c r="H40" s="61"/>
      <c r="I40" s="61"/>
      <c r="J40" s="61"/>
      <c r="K40" s="61"/>
      <c r="L40" s="165">
        <v>58</v>
      </c>
      <c r="M40" s="61"/>
      <c r="N40" s="99">
        <f t="shared" si="0"/>
        <v>58</v>
      </c>
      <c r="O40" s="99"/>
      <c r="P40" s="99"/>
      <c r="Q40" s="99"/>
      <c r="R40" s="99"/>
      <c r="S40" s="50">
        <v>0</v>
      </c>
      <c r="T40" s="50">
        <v>0</v>
      </c>
      <c r="U40" s="61"/>
      <c r="V40" s="50">
        <f t="shared" si="3"/>
        <v>0</v>
      </c>
    </row>
    <row r="41" spans="1:22" ht="90" x14ac:dyDescent="0.2">
      <c r="A41" s="64" t="s">
        <v>118</v>
      </c>
      <c r="B41" s="55" t="s">
        <v>355</v>
      </c>
      <c r="C41" s="86" t="s">
        <v>174</v>
      </c>
      <c r="D41" s="165">
        <v>120.77</v>
      </c>
      <c r="E41" s="149">
        <f t="shared" si="1"/>
        <v>120.77</v>
      </c>
      <c r="F41" s="61"/>
      <c r="G41" s="61"/>
      <c r="H41" s="61"/>
      <c r="I41" s="61"/>
      <c r="J41" s="61"/>
      <c r="K41" s="61"/>
      <c r="L41" s="165">
        <v>120.77</v>
      </c>
      <c r="M41" s="61"/>
      <c r="N41" s="99">
        <f t="shared" si="0"/>
        <v>120.77</v>
      </c>
      <c r="O41" s="99"/>
      <c r="P41" s="99"/>
      <c r="Q41" s="99"/>
      <c r="R41" s="99"/>
      <c r="S41" s="50">
        <f t="shared" si="2"/>
        <v>13.99028062988884</v>
      </c>
      <c r="T41" s="50">
        <f>4.5*24*365</f>
        <v>39420</v>
      </c>
      <c r="U41" s="61"/>
      <c r="V41" s="50">
        <f t="shared" si="3"/>
        <v>103.58905859999999</v>
      </c>
    </row>
    <row r="42" spans="1:22" ht="75" x14ac:dyDescent="0.2">
      <c r="A42" s="64" t="s">
        <v>119</v>
      </c>
      <c r="B42" s="55" t="s">
        <v>358</v>
      </c>
      <c r="C42" s="86" t="s">
        <v>174</v>
      </c>
      <c r="D42" s="165">
        <v>132.11000000000001</v>
      </c>
      <c r="E42" s="149">
        <f t="shared" si="1"/>
        <v>132.11000000000001</v>
      </c>
      <c r="F42" s="61"/>
      <c r="G42" s="61"/>
      <c r="H42" s="61"/>
      <c r="I42" s="61"/>
      <c r="J42" s="61"/>
      <c r="K42" s="61"/>
      <c r="L42" s="165">
        <v>132.11000000000001</v>
      </c>
      <c r="M42" s="61"/>
      <c r="N42" s="99">
        <f t="shared" si="0"/>
        <v>132.11000000000001</v>
      </c>
      <c r="O42" s="99"/>
      <c r="P42" s="99"/>
      <c r="Q42" s="99"/>
      <c r="R42" s="99"/>
      <c r="S42" s="50">
        <v>0</v>
      </c>
      <c r="T42" s="50"/>
      <c r="U42" s="61"/>
      <c r="V42" s="50">
        <f t="shared" si="3"/>
        <v>0</v>
      </c>
    </row>
    <row r="43" spans="1:22" ht="75" x14ac:dyDescent="0.2">
      <c r="A43" s="64" t="s">
        <v>120</v>
      </c>
      <c r="B43" s="55" t="s">
        <v>357</v>
      </c>
      <c r="C43" s="86" t="s">
        <v>174</v>
      </c>
      <c r="D43" s="165">
        <v>138.72999999999999</v>
      </c>
      <c r="E43" s="149">
        <f t="shared" si="1"/>
        <v>138.72999999999999</v>
      </c>
      <c r="F43" s="61"/>
      <c r="G43" s="61"/>
      <c r="H43" s="61"/>
      <c r="I43" s="61"/>
      <c r="J43" s="61"/>
      <c r="K43" s="61"/>
      <c r="L43" s="165">
        <v>138.72999999999999</v>
      </c>
      <c r="M43" s="61"/>
      <c r="N43" s="99">
        <f t="shared" si="0"/>
        <v>138.72999999999999</v>
      </c>
      <c r="O43" s="99"/>
      <c r="P43" s="99"/>
      <c r="Q43" s="99"/>
      <c r="R43" s="99"/>
      <c r="S43" s="50">
        <v>0</v>
      </c>
      <c r="T43" s="50"/>
      <c r="U43" s="61"/>
      <c r="V43" s="50">
        <f t="shared" si="3"/>
        <v>0</v>
      </c>
    </row>
    <row r="44" spans="1:22" ht="90" x14ac:dyDescent="0.2">
      <c r="A44" s="64" t="s">
        <v>121</v>
      </c>
      <c r="B44" s="55" t="s">
        <v>356</v>
      </c>
      <c r="C44" s="86" t="s">
        <v>174</v>
      </c>
      <c r="D44" s="165">
        <v>138.72999999999999</v>
      </c>
      <c r="E44" s="149">
        <f t="shared" si="1"/>
        <v>138.72999999999999</v>
      </c>
      <c r="F44" s="61"/>
      <c r="G44" s="61"/>
      <c r="H44" s="61"/>
      <c r="I44" s="61"/>
      <c r="J44" s="61"/>
      <c r="K44" s="61"/>
      <c r="L44" s="165">
        <v>138.72999999999999</v>
      </c>
      <c r="M44" s="61"/>
      <c r="N44" s="99">
        <f t="shared" si="0"/>
        <v>138.72999999999999</v>
      </c>
      <c r="O44" s="99"/>
      <c r="P44" s="99"/>
      <c r="Q44" s="99"/>
      <c r="R44" s="99"/>
      <c r="S44" s="50">
        <f t="shared" si="2"/>
        <v>36.159320787572057</v>
      </c>
      <c r="T44" s="50">
        <f>2*24*365</f>
        <v>17520</v>
      </c>
      <c r="U44" s="61"/>
      <c r="V44" s="50">
        <f t="shared" si="3"/>
        <v>46.039581599999998</v>
      </c>
    </row>
    <row r="45" spans="1:22" ht="90" x14ac:dyDescent="0.2">
      <c r="A45" s="64" t="s">
        <v>122</v>
      </c>
      <c r="B45" s="55" t="s">
        <v>360</v>
      </c>
      <c r="C45" s="86" t="s">
        <v>174</v>
      </c>
      <c r="D45" s="165">
        <v>58</v>
      </c>
      <c r="E45" s="149">
        <f t="shared" si="1"/>
        <v>58</v>
      </c>
      <c r="F45" s="61"/>
      <c r="G45" s="61"/>
      <c r="H45" s="61"/>
      <c r="I45" s="61"/>
      <c r="J45" s="61"/>
      <c r="K45" s="61"/>
      <c r="L45" s="165">
        <v>58</v>
      </c>
      <c r="M45" s="61"/>
      <c r="N45" s="99">
        <f t="shared" si="0"/>
        <v>58</v>
      </c>
      <c r="O45" s="99"/>
      <c r="P45" s="99"/>
      <c r="Q45" s="99"/>
      <c r="R45" s="99"/>
      <c r="S45" s="50">
        <v>0</v>
      </c>
      <c r="T45" s="50">
        <v>0</v>
      </c>
      <c r="U45" s="61"/>
      <c r="V45" s="50">
        <f t="shared" si="3"/>
        <v>0</v>
      </c>
    </row>
    <row r="46" spans="1:22" ht="90" x14ac:dyDescent="0.2">
      <c r="A46" s="64" t="s">
        <v>123</v>
      </c>
      <c r="B46" s="55" t="s">
        <v>361</v>
      </c>
      <c r="C46" s="86" t="s">
        <v>174</v>
      </c>
      <c r="D46" s="165">
        <v>58</v>
      </c>
      <c r="E46" s="149">
        <f t="shared" si="1"/>
        <v>58</v>
      </c>
      <c r="F46" s="61"/>
      <c r="G46" s="61"/>
      <c r="H46" s="61"/>
      <c r="I46" s="61"/>
      <c r="J46" s="61"/>
      <c r="K46" s="61"/>
      <c r="L46" s="165">
        <v>58</v>
      </c>
      <c r="M46" s="61"/>
      <c r="N46" s="99">
        <f t="shared" si="0"/>
        <v>58</v>
      </c>
      <c r="O46" s="99"/>
      <c r="P46" s="99"/>
      <c r="Q46" s="99"/>
      <c r="R46" s="99"/>
      <c r="S46" s="50">
        <v>0</v>
      </c>
      <c r="T46" s="50">
        <v>0</v>
      </c>
      <c r="U46" s="61"/>
      <c r="V46" s="50">
        <f t="shared" si="3"/>
        <v>0</v>
      </c>
    </row>
    <row r="47" spans="1:22" ht="90" x14ac:dyDescent="0.2">
      <c r="A47" s="64" t="s">
        <v>145</v>
      </c>
      <c r="B47" s="55" t="s">
        <v>362</v>
      </c>
      <c r="C47" s="86" t="s">
        <v>174</v>
      </c>
      <c r="D47" s="165">
        <v>161.53</v>
      </c>
      <c r="E47" s="149">
        <f t="shared" si="1"/>
        <v>161.53</v>
      </c>
      <c r="F47" s="61"/>
      <c r="G47" s="61"/>
      <c r="H47" s="61"/>
      <c r="I47" s="61"/>
      <c r="J47" s="61"/>
      <c r="K47" s="61"/>
      <c r="L47" s="165">
        <v>161.53</v>
      </c>
      <c r="M47" s="61"/>
      <c r="N47" s="99">
        <f t="shared" si="0"/>
        <v>161.53</v>
      </c>
      <c r="O47" s="99"/>
      <c r="P47" s="99"/>
      <c r="Q47" s="99"/>
      <c r="R47" s="99"/>
      <c r="S47" s="50">
        <f t="shared" si="2"/>
        <v>33.68162668098617</v>
      </c>
      <c r="T47" s="50">
        <f>2.5*24*365</f>
        <v>21900</v>
      </c>
      <c r="U47" s="61"/>
      <c r="V47" s="50">
        <f t="shared" si="3"/>
        <v>57.549476999999996</v>
      </c>
    </row>
    <row r="48" spans="1:22" ht="75" x14ac:dyDescent="0.2">
      <c r="A48" s="64" t="s">
        <v>166</v>
      </c>
      <c r="B48" s="55" t="s">
        <v>363</v>
      </c>
      <c r="C48" s="86" t="s">
        <v>174</v>
      </c>
      <c r="D48" s="167">
        <v>132.11000000000001</v>
      </c>
      <c r="E48" s="149">
        <f t="shared" si="1"/>
        <v>132.11000000000001</v>
      </c>
      <c r="F48" s="61"/>
      <c r="G48" s="61"/>
      <c r="H48" s="61"/>
      <c r="I48" s="61"/>
      <c r="J48" s="61"/>
      <c r="K48" s="61"/>
      <c r="L48" s="167">
        <v>132.11000000000001</v>
      </c>
      <c r="M48" s="61"/>
      <c r="N48" s="99">
        <f t="shared" si="0"/>
        <v>132.11000000000001</v>
      </c>
      <c r="O48" s="99"/>
      <c r="P48" s="99"/>
      <c r="Q48" s="99"/>
      <c r="R48" s="99"/>
      <c r="S48" s="50">
        <f t="shared" si="2"/>
        <v>68.867697963614873</v>
      </c>
      <c r="T48" s="50">
        <f>1*24*365</f>
        <v>8760</v>
      </c>
      <c r="U48" s="61"/>
      <c r="V48" s="50">
        <f t="shared" si="3"/>
        <v>23.019790799999999</v>
      </c>
    </row>
    <row r="49" spans="1:22" ht="90" x14ac:dyDescent="0.2">
      <c r="A49" s="64" t="s">
        <v>167</v>
      </c>
      <c r="B49" s="55" t="s">
        <v>364</v>
      </c>
      <c r="C49" s="86" t="s">
        <v>174</v>
      </c>
      <c r="D49" s="167">
        <v>161.53</v>
      </c>
      <c r="E49" s="149">
        <f t="shared" si="1"/>
        <v>161.53</v>
      </c>
      <c r="F49" s="61"/>
      <c r="G49" s="61"/>
      <c r="H49" s="61"/>
      <c r="I49" s="61"/>
      <c r="J49" s="61"/>
      <c r="K49" s="61"/>
      <c r="L49" s="167">
        <v>161.53</v>
      </c>
      <c r="M49" s="61"/>
      <c r="N49" s="99">
        <f t="shared" si="0"/>
        <v>161.53</v>
      </c>
      <c r="O49" s="99"/>
      <c r="P49" s="99"/>
      <c r="Q49" s="99"/>
      <c r="R49" s="99"/>
      <c r="S49" s="50">
        <f t="shared" si="2"/>
        <v>84.20406670246544</v>
      </c>
      <c r="T49" s="50">
        <f>1*24*365</f>
        <v>8760</v>
      </c>
      <c r="U49" s="61"/>
      <c r="V49" s="50">
        <f t="shared" si="3"/>
        <v>23.019790799999999</v>
      </c>
    </row>
    <row r="50" spans="1:22" ht="75" x14ac:dyDescent="0.2">
      <c r="A50" s="64" t="s">
        <v>169</v>
      </c>
      <c r="B50" s="55" t="s">
        <v>365</v>
      </c>
      <c r="C50" s="86" t="s">
        <v>174</v>
      </c>
      <c r="D50" s="167">
        <v>114.08</v>
      </c>
      <c r="E50" s="149">
        <f t="shared" si="1"/>
        <v>114.08</v>
      </c>
      <c r="F50" s="61"/>
      <c r="G50" s="61"/>
      <c r="H50" s="61"/>
      <c r="I50" s="61"/>
      <c r="J50" s="61"/>
      <c r="K50" s="61"/>
      <c r="L50" s="167">
        <v>114.08</v>
      </c>
      <c r="M50" s="61"/>
      <c r="N50" s="99">
        <f t="shared" si="0"/>
        <v>114.08</v>
      </c>
      <c r="O50" s="99"/>
      <c r="P50" s="99"/>
      <c r="Q50" s="99"/>
      <c r="R50" s="99"/>
      <c r="S50" s="50">
        <f t="shared" si="2"/>
        <v>99.114714804445597</v>
      </c>
      <c r="T50" s="50">
        <f>0.6*24*365</f>
        <v>5255.9999999999991</v>
      </c>
      <c r="U50" s="61"/>
      <c r="V50" s="50">
        <f t="shared" si="3"/>
        <v>13.811874479999997</v>
      </c>
    </row>
    <row r="51" spans="1:22" ht="75" x14ac:dyDescent="0.2">
      <c r="A51" s="64" t="s">
        <v>170</v>
      </c>
      <c r="B51" s="55" t="s">
        <v>366</v>
      </c>
      <c r="C51" s="86" t="s">
        <v>174</v>
      </c>
      <c r="D51" s="167">
        <v>132.11000000000001</v>
      </c>
      <c r="E51" s="149">
        <f t="shared" si="1"/>
        <v>132.11000000000001</v>
      </c>
      <c r="F51" s="61"/>
      <c r="G51" s="61"/>
      <c r="H51" s="61"/>
      <c r="I51" s="61"/>
      <c r="J51" s="61"/>
      <c r="K51" s="61"/>
      <c r="L51" s="167">
        <v>132.11000000000001</v>
      </c>
      <c r="M51" s="61"/>
      <c r="N51" s="99">
        <f t="shared" si="0"/>
        <v>132.11000000000001</v>
      </c>
      <c r="O51" s="99"/>
      <c r="P51" s="99"/>
      <c r="Q51" s="99"/>
      <c r="R51" s="99"/>
      <c r="S51" s="50">
        <f t="shared" si="2"/>
        <v>38.259832202008255</v>
      </c>
      <c r="T51" s="50">
        <f>1.8*24*365</f>
        <v>15768.000000000002</v>
      </c>
      <c r="U51" s="61"/>
      <c r="V51" s="50">
        <f t="shared" si="3"/>
        <v>41.435623440000001</v>
      </c>
    </row>
    <row r="52" spans="1:22" ht="135" x14ac:dyDescent="0.2">
      <c r="A52" s="64" t="s">
        <v>207</v>
      </c>
      <c r="B52" s="53" t="s">
        <v>204</v>
      </c>
      <c r="C52" s="86" t="s">
        <v>174</v>
      </c>
      <c r="D52" s="166">
        <v>111.63</v>
      </c>
      <c r="E52" s="99">
        <f t="shared" si="1"/>
        <v>111.63</v>
      </c>
      <c r="F52" s="61"/>
      <c r="G52" s="61"/>
      <c r="H52" s="61"/>
      <c r="I52" s="61"/>
      <c r="J52" s="61"/>
      <c r="K52" s="61"/>
      <c r="L52" s="99">
        <f>E52</f>
        <v>111.63</v>
      </c>
      <c r="M52" s="61"/>
      <c r="N52" s="99"/>
      <c r="O52" s="99">
        <f t="shared" ref="O52:O85" si="4">D52</f>
        <v>111.63</v>
      </c>
      <c r="P52" s="99"/>
      <c r="Q52" s="99"/>
      <c r="R52" s="99"/>
      <c r="S52" s="61"/>
      <c r="T52" s="61"/>
      <c r="U52" s="61"/>
      <c r="V52" s="61"/>
    </row>
    <row r="53" spans="1:22" ht="135" x14ac:dyDescent="0.2">
      <c r="A53" s="64" t="s">
        <v>209</v>
      </c>
      <c r="B53" s="53" t="s">
        <v>206</v>
      </c>
      <c r="C53" s="86" t="s">
        <v>174</v>
      </c>
      <c r="D53" s="166">
        <v>112.71</v>
      </c>
      <c r="E53" s="99">
        <f t="shared" si="1"/>
        <v>112.71</v>
      </c>
      <c r="F53" s="61"/>
      <c r="G53" s="61"/>
      <c r="H53" s="61"/>
      <c r="I53" s="61"/>
      <c r="J53" s="61"/>
      <c r="K53" s="61"/>
      <c r="L53" s="99">
        <f t="shared" ref="L53:L95" si="5">E53</f>
        <v>112.71</v>
      </c>
      <c r="M53" s="61"/>
      <c r="N53" s="99"/>
      <c r="O53" s="99">
        <f t="shared" si="4"/>
        <v>112.71</v>
      </c>
      <c r="P53" s="99"/>
      <c r="Q53" s="99"/>
      <c r="R53" s="99"/>
      <c r="S53" s="61"/>
      <c r="T53" s="61"/>
      <c r="U53" s="61"/>
      <c r="V53" s="61"/>
    </row>
    <row r="54" spans="1:22" ht="135" x14ac:dyDescent="0.2">
      <c r="A54" s="64" t="s">
        <v>211</v>
      </c>
      <c r="B54" s="53" t="s">
        <v>208</v>
      </c>
      <c r="C54" s="86" t="s">
        <v>174</v>
      </c>
      <c r="D54" s="166">
        <v>112.71</v>
      </c>
      <c r="E54" s="99">
        <f t="shared" si="1"/>
        <v>112.71</v>
      </c>
      <c r="F54" s="61"/>
      <c r="G54" s="61"/>
      <c r="H54" s="61"/>
      <c r="I54" s="61"/>
      <c r="J54" s="61"/>
      <c r="K54" s="61"/>
      <c r="L54" s="99">
        <f t="shared" si="5"/>
        <v>112.71</v>
      </c>
      <c r="M54" s="61"/>
      <c r="N54" s="99"/>
      <c r="O54" s="99">
        <f t="shared" si="4"/>
        <v>112.71</v>
      </c>
      <c r="P54" s="99"/>
      <c r="Q54" s="99"/>
      <c r="R54" s="99"/>
      <c r="S54" s="61"/>
      <c r="T54" s="61"/>
      <c r="U54" s="61"/>
      <c r="V54" s="61"/>
    </row>
    <row r="55" spans="1:22" ht="135" x14ac:dyDescent="0.2">
      <c r="A55" s="64" t="s">
        <v>213</v>
      </c>
      <c r="B55" s="53" t="s">
        <v>210</v>
      </c>
      <c r="C55" s="86" t="s">
        <v>174</v>
      </c>
      <c r="D55" s="166">
        <v>119.38</v>
      </c>
      <c r="E55" s="99">
        <f t="shared" si="1"/>
        <v>119.38</v>
      </c>
      <c r="F55" s="61"/>
      <c r="G55" s="61"/>
      <c r="H55" s="61"/>
      <c r="I55" s="61"/>
      <c r="J55" s="61"/>
      <c r="K55" s="61"/>
      <c r="L55" s="99">
        <f t="shared" si="5"/>
        <v>119.38</v>
      </c>
      <c r="M55" s="61"/>
      <c r="N55" s="99"/>
      <c r="O55" s="99">
        <f t="shared" si="4"/>
        <v>119.38</v>
      </c>
      <c r="P55" s="99"/>
      <c r="Q55" s="99"/>
      <c r="R55" s="99"/>
      <c r="S55" s="61"/>
      <c r="T55" s="61"/>
      <c r="U55" s="61"/>
      <c r="V55" s="61"/>
    </row>
    <row r="56" spans="1:22" ht="150" x14ac:dyDescent="0.2">
      <c r="A56" s="64" t="s">
        <v>215</v>
      </c>
      <c r="B56" s="53" t="s">
        <v>212</v>
      </c>
      <c r="C56" s="86" t="s">
        <v>174</v>
      </c>
      <c r="D56" s="99">
        <v>131.04</v>
      </c>
      <c r="E56" s="99">
        <f t="shared" si="1"/>
        <v>131.04</v>
      </c>
      <c r="F56" s="61"/>
      <c r="G56" s="61"/>
      <c r="H56" s="61"/>
      <c r="I56" s="61"/>
      <c r="J56" s="61"/>
      <c r="K56" s="61"/>
      <c r="L56" s="99">
        <f t="shared" si="5"/>
        <v>131.04</v>
      </c>
      <c r="M56" s="61"/>
      <c r="N56" s="99"/>
      <c r="O56" s="99">
        <f t="shared" si="4"/>
        <v>131.04</v>
      </c>
      <c r="P56" s="99"/>
      <c r="Q56" s="99"/>
      <c r="R56" s="99"/>
      <c r="S56" s="61"/>
      <c r="T56" s="61"/>
      <c r="U56" s="61"/>
      <c r="V56" s="61"/>
    </row>
    <row r="57" spans="1:22" ht="150" x14ac:dyDescent="0.2">
      <c r="A57" s="64" t="s">
        <v>217</v>
      </c>
      <c r="B57" s="53" t="s">
        <v>214</v>
      </c>
      <c r="C57" s="86" t="s">
        <v>174</v>
      </c>
      <c r="D57" s="99">
        <v>132.79</v>
      </c>
      <c r="E57" s="99">
        <f t="shared" si="1"/>
        <v>132.79</v>
      </c>
      <c r="F57" s="61"/>
      <c r="G57" s="61"/>
      <c r="H57" s="61"/>
      <c r="I57" s="61"/>
      <c r="J57" s="61"/>
      <c r="K57" s="61"/>
      <c r="L57" s="99">
        <f t="shared" si="5"/>
        <v>132.79</v>
      </c>
      <c r="M57" s="61"/>
      <c r="N57" s="99"/>
      <c r="O57" s="99">
        <f t="shared" si="4"/>
        <v>132.79</v>
      </c>
      <c r="P57" s="99"/>
      <c r="Q57" s="99"/>
      <c r="R57" s="99"/>
      <c r="S57" s="61"/>
      <c r="T57" s="61"/>
      <c r="U57" s="61"/>
      <c r="V57" s="61"/>
    </row>
    <row r="58" spans="1:22" ht="150" x14ac:dyDescent="0.2">
      <c r="A58" s="64" t="s">
        <v>219</v>
      </c>
      <c r="B58" s="53" t="s">
        <v>216</v>
      </c>
      <c r="C58" s="86" t="s">
        <v>174</v>
      </c>
      <c r="D58" s="99">
        <v>121.13</v>
      </c>
      <c r="E58" s="99">
        <f t="shared" si="1"/>
        <v>121.13</v>
      </c>
      <c r="F58" s="61"/>
      <c r="G58" s="61"/>
      <c r="H58" s="61"/>
      <c r="I58" s="61"/>
      <c r="J58" s="61"/>
      <c r="K58" s="61"/>
      <c r="L58" s="99">
        <f t="shared" si="5"/>
        <v>121.13</v>
      </c>
      <c r="M58" s="61"/>
      <c r="N58" s="99"/>
      <c r="O58" s="99">
        <f t="shared" si="4"/>
        <v>121.13</v>
      </c>
      <c r="P58" s="99"/>
      <c r="Q58" s="99"/>
      <c r="R58" s="99"/>
      <c r="S58" s="61"/>
      <c r="T58" s="61"/>
      <c r="U58" s="61"/>
      <c r="V58" s="61"/>
    </row>
    <row r="59" spans="1:22" ht="150" x14ac:dyDescent="0.2">
      <c r="A59" s="64" t="s">
        <v>221</v>
      </c>
      <c r="B59" s="53" t="s">
        <v>218</v>
      </c>
      <c r="C59" s="86" t="s">
        <v>174</v>
      </c>
      <c r="D59" s="150">
        <v>127.79</v>
      </c>
      <c r="E59" s="99">
        <f t="shared" si="1"/>
        <v>127.79</v>
      </c>
      <c r="F59" s="61"/>
      <c r="G59" s="61"/>
      <c r="H59" s="61"/>
      <c r="I59" s="61"/>
      <c r="J59" s="61"/>
      <c r="K59" s="61"/>
      <c r="L59" s="99">
        <f t="shared" si="5"/>
        <v>127.79</v>
      </c>
      <c r="M59" s="61"/>
      <c r="N59" s="99"/>
      <c r="O59" s="99">
        <f t="shared" si="4"/>
        <v>127.79</v>
      </c>
      <c r="P59" s="99"/>
      <c r="Q59" s="99"/>
      <c r="R59" s="99"/>
      <c r="S59" s="61"/>
      <c r="T59" s="61"/>
      <c r="U59" s="61"/>
      <c r="V59" s="61"/>
    </row>
    <row r="60" spans="1:22" ht="150" x14ac:dyDescent="0.2">
      <c r="A60" s="64" t="s">
        <v>223</v>
      </c>
      <c r="B60" s="53" t="s">
        <v>220</v>
      </c>
      <c r="C60" s="86" t="s">
        <v>174</v>
      </c>
      <c r="D60" s="150">
        <v>110.21</v>
      </c>
      <c r="E60" s="99">
        <f t="shared" si="1"/>
        <v>110.21</v>
      </c>
      <c r="F60" s="61"/>
      <c r="G60" s="61"/>
      <c r="H60" s="61"/>
      <c r="I60" s="61"/>
      <c r="J60" s="61"/>
      <c r="K60" s="61"/>
      <c r="L60" s="99">
        <f t="shared" si="5"/>
        <v>110.21</v>
      </c>
      <c r="M60" s="61"/>
      <c r="N60" s="99"/>
      <c r="O60" s="99">
        <f t="shared" si="4"/>
        <v>110.21</v>
      </c>
      <c r="P60" s="99"/>
      <c r="Q60" s="99"/>
      <c r="R60" s="99"/>
      <c r="S60" s="61"/>
      <c r="T60" s="61"/>
      <c r="U60" s="61"/>
      <c r="V60" s="61"/>
    </row>
    <row r="61" spans="1:22" ht="150" x14ac:dyDescent="0.2">
      <c r="A61" s="64" t="s">
        <v>225</v>
      </c>
      <c r="B61" s="53" t="s">
        <v>222</v>
      </c>
      <c r="C61" s="86" t="s">
        <v>174</v>
      </c>
      <c r="D61" s="150">
        <v>110.21</v>
      </c>
      <c r="E61" s="99">
        <f t="shared" si="1"/>
        <v>110.21</v>
      </c>
      <c r="F61" s="61"/>
      <c r="G61" s="61"/>
      <c r="H61" s="61"/>
      <c r="I61" s="61"/>
      <c r="J61" s="61"/>
      <c r="K61" s="61"/>
      <c r="L61" s="99">
        <f t="shared" si="5"/>
        <v>110.21</v>
      </c>
      <c r="M61" s="61"/>
      <c r="N61" s="99"/>
      <c r="O61" s="99">
        <f t="shared" si="4"/>
        <v>110.21</v>
      </c>
      <c r="P61" s="99"/>
      <c r="Q61" s="99"/>
      <c r="R61" s="99"/>
      <c r="S61" s="61"/>
      <c r="T61" s="61"/>
      <c r="U61" s="61"/>
      <c r="V61" s="61"/>
    </row>
    <row r="62" spans="1:22" ht="150" x14ac:dyDescent="0.2">
      <c r="A62" s="64" t="s">
        <v>227</v>
      </c>
      <c r="B62" s="53" t="s">
        <v>224</v>
      </c>
      <c r="C62" s="86" t="s">
        <v>174</v>
      </c>
      <c r="D62" s="150">
        <v>110.21</v>
      </c>
      <c r="E62" s="99">
        <f t="shared" si="1"/>
        <v>110.21</v>
      </c>
      <c r="F62" s="61"/>
      <c r="G62" s="61"/>
      <c r="H62" s="61"/>
      <c r="I62" s="61"/>
      <c r="J62" s="61"/>
      <c r="K62" s="61"/>
      <c r="L62" s="99">
        <f t="shared" si="5"/>
        <v>110.21</v>
      </c>
      <c r="M62" s="61"/>
      <c r="N62" s="99"/>
      <c r="O62" s="99">
        <f t="shared" si="4"/>
        <v>110.21</v>
      </c>
      <c r="P62" s="99"/>
      <c r="Q62" s="99"/>
      <c r="R62" s="99"/>
      <c r="S62" s="61"/>
      <c r="T62" s="61"/>
      <c r="U62" s="61"/>
      <c r="V62" s="61"/>
    </row>
    <row r="63" spans="1:22" ht="150" x14ac:dyDescent="0.2">
      <c r="A63" s="64" t="s">
        <v>229</v>
      </c>
      <c r="B63" s="53" t="s">
        <v>226</v>
      </c>
      <c r="C63" s="86" t="s">
        <v>174</v>
      </c>
      <c r="D63" s="150">
        <v>112.71</v>
      </c>
      <c r="E63" s="99">
        <f t="shared" si="1"/>
        <v>112.71</v>
      </c>
      <c r="F63" s="61"/>
      <c r="G63" s="61"/>
      <c r="H63" s="61"/>
      <c r="I63" s="61"/>
      <c r="J63" s="61"/>
      <c r="K63" s="61"/>
      <c r="L63" s="99">
        <f t="shared" si="5"/>
        <v>112.71</v>
      </c>
      <c r="M63" s="61"/>
      <c r="N63" s="99"/>
      <c r="O63" s="99">
        <f t="shared" si="4"/>
        <v>112.71</v>
      </c>
      <c r="P63" s="99"/>
      <c r="Q63" s="99"/>
      <c r="R63" s="99"/>
      <c r="S63" s="61"/>
      <c r="T63" s="61"/>
      <c r="U63" s="61"/>
      <c r="V63" s="61"/>
    </row>
    <row r="64" spans="1:22" ht="150" x14ac:dyDescent="0.2">
      <c r="A64" s="64" t="s">
        <v>231</v>
      </c>
      <c r="B64" s="53" t="s">
        <v>228</v>
      </c>
      <c r="C64" s="86" t="s">
        <v>174</v>
      </c>
      <c r="D64" s="150">
        <v>112.71</v>
      </c>
      <c r="E64" s="99">
        <f t="shared" si="1"/>
        <v>112.71</v>
      </c>
      <c r="F64" s="61"/>
      <c r="G64" s="61"/>
      <c r="H64" s="61"/>
      <c r="I64" s="61"/>
      <c r="J64" s="61"/>
      <c r="K64" s="61"/>
      <c r="L64" s="99">
        <f t="shared" si="5"/>
        <v>112.71</v>
      </c>
      <c r="M64" s="61"/>
      <c r="N64" s="99"/>
      <c r="O64" s="99">
        <f t="shared" si="4"/>
        <v>112.71</v>
      </c>
      <c r="P64" s="99"/>
      <c r="Q64" s="99"/>
      <c r="R64" s="99"/>
      <c r="S64" s="61"/>
      <c r="T64" s="61"/>
      <c r="U64" s="61"/>
      <c r="V64" s="61"/>
    </row>
    <row r="65" spans="1:22" ht="150" x14ac:dyDescent="0.2">
      <c r="A65" s="64" t="s">
        <v>233</v>
      </c>
      <c r="B65" s="53" t="s">
        <v>230</v>
      </c>
      <c r="C65" s="86" t="s">
        <v>174</v>
      </c>
      <c r="D65" s="150">
        <v>119.38</v>
      </c>
      <c r="E65" s="99">
        <f t="shared" si="1"/>
        <v>119.38</v>
      </c>
      <c r="F65" s="61"/>
      <c r="G65" s="61"/>
      <c r="H65" s="61"/>
      <c r="I65" s="61"/>
      <c r="J65" s="61"/>
      <c r="K65" s="61"/>
      <c r="L65" s="99">
        <f t="shared" si="5"/>
        <v>119.38</v>
      </c>
      <c r="M65" s="61"/>
      <c r="N65" s="99"/>
      <c r="O65" s="99">
        <f t="shared" si="4"/>
        <v>119.38</v>
      </c>
      <c r="P65" s="99"/>
      <c r="Q65" s="99"/>
      <c r="R65" s="99"/>
      <c r="S65" s="61"/>
      <c r="T65" s="61"/>
      <c r="U65" s="61"/>
      <c r="V65" s="61"/>
    </row>
    <row r="66" spans="1:22" ht="150" x14ac:dyDescent="0.2">
      <c r="A66" s="64" t="s">
        <v>235</v>
      </c>
      <c r="B66" s="53" t="s">
        <v>232</v>
      </c>
      <c r="C66" s="86" t="s">
        <v>174</v>
      </c>
      <c r="D66" s="150">
        <v>110.21</v>
      </c>
      <c r="E66" s="99">
        <f t="shared" si="1"/>
        <v>110.21</v>
      </c>
      <c r="F66" s="61"/>
      <c r="G66" s="61"/>
      <c r="H66" s="61"/>
      <c r="I66" s="61"/>
      <c r="J66" s="61"/>
      <c r="K66" s="61"/>
      <c r="L66" s="99">
        <f t="shared" si="5"/>
        <v>110.21</v>
      </c>
      <c r="M66" s="61"/>
      <c r="N66" s="99"/>
      <c r="O66" s="99">
        <f t="shared" si="4"/>
        <v>110.21</v>
      </c>
      <c r="P66" s="99"/>
      <c r="Q66" s="99"/>
      <c r="R66" s="99"/>
      <c r="S66" s="61"/>
      <c r="T66" s="61"/>
      <c r="U66" s="61"/>
      <c r="V66" s="61"/>
    </row>
    <row r="67" spans="1:22" ht="150" x14ac:dyDescent="0.2">
      <c r="A67" s="64" t="s">
        <v>237</v>
      </c>
      <c r="B67" s="53" t="s">
        <v>234</v>
      </c>
      <c r="C67" s="86" t="s">
        <v>174</v>
      </c>
      <c r="D67" s="150">
        <v>110.21</v>
      </c>
      <c r="E67" s="99">
        <f t="shared" si="1"/>
        <v>110.21</v>
      </c>
      <c r="F67" s="61"/>
      <c r="G67" s="61"/>
      <c r="H67" s="61"/>
      <c r="I67" s="61"/>
      <c r="J67" s="61"/>
      <c r="K67" s="61"/>
      <c r="L67" s="99">
        <f t="shared" si="5"/>
        <v>110.21</v>
      </c>
      <c r="M67" s="61"/>
      <c r="N67" s="99"/>
      <c r="O67" s="99">
        <f t="shared" si="4"/>
        <v>110.21</v>
      </c>
      <c r="P67" s="99"/>
      <c r="Q67" s="99"/>
      <c r="R67" s="99"/>
      <c r="S67" s="61"/>
      <c r="T67" s="61"/>
      <c r="U67" s="61"/>
      <c r="V67" s="61"/>
    </row>
    <row r="68" spans="1:22" ht="150" x14ac:dyDescent="0.2">
      <c r="A68" s="64" t="s">
        <v>239</v>
      </c>
      <c r="B68" s="53" t="s">
        <v>236</v>
      </c>
      <c r="C68" s="86" t="s">
        <v>174</v>
      </c>
      <c r="D68" s="150">
        <v>110.21</v>
      </c>
      <c r="E68" s="99">
        <f t="shared" si="1"/>
        <v>110.21</v>
      </c>
      <c r="F68" s="61"/>
      <c r="G68" s="61"/>
      <c r="H68" s="61"/>
      <c r="I68" s="61"/>
      <c r="J68" s="61"/>
      <c r="K68" s="61"/>
      <c r="L68" s="99">
        <f t="shared" si="5"/>
        <v>110.21</v>
      </c>
      <c r="M68" s="61"/>
      <c r="N68" s="99"/>
      <c r="O68" s="99">
        <f t="shared" si="4"/>
        <v>110.21</v>
      </c>
      <c r="P68" s="99"/>
      <c r="Q68" s="99"/>
      <c r="R68" s="99"/>
      <c r="S68" s="61"/>
      <c r="T68" s="61"/>
      <c r="U68" s="61"/>
      <c r="V68" s="61"/>
    </row>
    <row r="69" spans="1:22" ht="150" x14ac:dyDescent="0.2">
      <c r="A69" s="64" t="s">
        <v>241</v>
      </c>
      <c r="B69" s="53" t="s">
        <v>238</v>
      </c>
      <c r="C69" s="86" t="s">
        <v>174</v>
      </c>
      <c r="D69" s="150">
        <v>112.71</v>
      </c>
      <c r="E69" s="99">
        <f t="shared" si="1"/>
        <v>112.71</v>
      </c>
      <c r="F69" s="61"/>
      <c r="G69" s="61"/>
      <c r="H69" s="61"/>
      <c r="I69" s="61"/>
      <c r="J69" s="61"/>
      <c r="K69" s="61"/>
      <c r="L69" s="99">
        <f t="shared" si="5"/>
        <v>112.71</v>
      </c>
      <c r="M69" s="61"/>
      <c r="N69" s="99"/>
      <c r="O69" s="99">
        <f t="shared" si="4"/>
        <v>112.71</v>
      </c>
      <c r="P69" s="99"/>
      <c r="Q69" s="99"/>
      <c r="R69" s="99"/>
      <c r="S69" s="61"/>
      <c r="T69" s="61"/>
      <c r="U69" s="61"/>
      <c r="V69" s="61"/>
    </row>
    <row r="70" spans="1:22" ht="150" x14ac:dyDescent="0.2">
      <c r="A70" s="64" t="s">
        <v>243</v>
      </c>
      <c r="B70" s="53" t="s">
        <v>240</v>
      </c>
      <c r="C70" s="86" t="s">
        <v>174</v>
      </c>
      <c r="D70" s="150">
        <v>112.71</v>
      </c>
      <c r="E70" s="99">
        <f t="shared" si="1"/>
        <v>112.71</v>
      </c>
      <c r="F70" s="61"/>
      <c r="G70" s="61"/>
      <c r="H70" s="61"/>
      <c r="I70" s="61"/>
      <c r="J70" s="61"/>
      <c r="K70" s="61"/>
      <c r="L70" s="99">
        <f t="shared" si="5"/>
        <v>112.71</v>
      </c>
      <c r="M70" s="61"/>
      <c r="N70" s="99"/>
      <c r="O70" s="99">
        <f t="shared" si="4"/>
        <v>112.71</v>
      </c>
      <c r="P70" s="99"/>
      <c r="Q70" s="99"/>
      <c r="R70" s="99"/>
      <c r="S70" s="61"/>
      <c r="T70" s="61"/>
      <c r="U70" s="61"/>
      <c r="V70" s="61"/>
    </row>
    <row r="71" spans="1:22" ht="150" x14ac:dyDescent="0.2">
      <c r="A71" s="64" t="s">
        <v>245</v>
      </c>
      <c r="B71" s="53" t="s">
        <v>242</v>
      </c>
      <c r="C71" s="86" t="s">
        <v>174</v>
      </c>
      <c r="D71" s="150">
        <v>112.71</v>
      </c>
      <c r="E71" s="99">
        <f t="shared" si="1"/>
        <v>112.71</v>
      </c>
      <c r="F71" s="61"/>
      <c r="G71" s="61"/>
      <c r="H71" s="61"/>
      <c r="I71" s="61"/>
      <c r="J71" s="61"/>
      <c r="K71" s="61"/>
      <c r="L71" s="99">
        <f t="shared" si="5"/>
        <v>112.71</v>
      </c>
      <c r="M71" s="61"/>
      <c r="N71" s="99"/>
      <c r="O71" s="99">
        <f t="shared" si="4"/>
        <v>112.71</v>
      </c>
      <c r="P71" s="99"/>
      <c r="Q71" s="99"/>
      <c r="R71" s="99"/>
      <c r="S71" s="61"/>
      <c r="T71" s="61"/>
      <c r="U71" s="61"/>
      <c r="V71" s="61"/>
    </row>
    <row r="72" spans="1:22" ht="150" x14ac:dyDescent="0.2">
      <c r="A72" s="64" t="s">
        <v>247</v>
      </c>
      <c r="B72" s="53" t="s">
        <v>244</v>
      </c>
      <c r="C72" s="86" t="s">
        <v>174</v>
      </c>
      <c r="D72" s="150">
        <v>110.21</v>
      </c>
      <c r="E72" s="99">
        <f t="shared" si="1"/>
        <v>110.21</v>
      </c>
      <c r="F72" s="61"/>
      <c r="G72" s="61"/>
      <c r="H72" s="61"/>
      <c r="I72" s="61"/>
      <c r="J72" s="61"/>
      <c r="K72" s="61"/>
      <c r="L72" s="99">
        <f t="shared" si="5"/>
        <v>110.21</v>
      </c>
      <c r="M72" s="61"/>
      <c r="N72" s="99"/>
      <c r="O72" s="99">
        <f t="shared" si="4"/>
        <v>110.21</v>
      </c>
      <c r="P72" s="99"/>
      <c r="Q72" s="99"/>
      <c r="R72" s="99"/>
      <c r="S72" s="61"/>
      <c r="T72" s="61"/>
      <c r="U72" s="61"/>
      <c r="V72" s="61"/>
    </row>
    <row r="73" spans="1:22" ht="150" x14ac:dyDescent="0.2">
      <c r="A73" s="64" t="s">
        <v>249</v>
      </c>
      <c r="B73" s="53" t="s">
        <v>246</v>
      </c>
      <c r="C73" s="86" t="s">
        <v>174</v>
      </c>
      <c r="D73" s="150">
        <v>110.21</v>
      </c>
      <c r="E73" s="99">
        <f t="shared" si="1"/>
        <v>110.21</v>
      </c>
      <c r="F73" s="61"/>
      <c r="G73" s="61"/>
      <c r="H73" s="61"/>
      <c r="I73" s="61"/>
      <c r="J73" s="61"/>
      <c r="K73" s="61"/>
      <c r="L73" s="99">
        <f t="shared" si="5"/>
        <v>110.21</v>
      </c>
      <c r="M73" s="61"/>
      <c r="N73" s="99"/>
      <c r="O73" s="99">
        <f t="shared" si="4"/>
        <v>110.21</v>
      </c>
      <c r="P73" s="99"/>
      <c r="Q73" s="99"/>
      <c r="R73" s="99"/>
      <c r="S73" s="61"/>
      <c r="T73" s="61"/>
      <c r="U73" s="61"/>
      <c r="V73" s="61"/>
    </row>
    <row r="74" spans="1:22" ht="150" x14ac:dyDescent="0.2">
      <c r="A74" s="64" t="s">
        <v>251</v>
      </c>
      <c r="B74" s="53" t="s">
        <v>248</v>
      </c>
      <c r="C74" s="86" t="s">
        <v>174</v>
      </c>
      <c r="D74" s="150">
        <v>110.21</v>
      </c>
      <c r="E74" s="99">
        <f t="shared" si="1"/>
        <v>110.21</v>
      </c>
      <c r="F74" s="61"/>
      <c r="G74" s="61"/>
      <c r="H74" s="61"/>
      <c r="I74" s="61"/>
      <c r="J74" s="61"/>
      <c r="K74" s="61"/>
      <c r="L74" s="99">
        <f t="shared" si="5"/>
        <v>110.21</v>
      </c>
      <c r="M74" s="61"/>
      <c r="N74" s="99"/>
      <c r="O74" s="99">
        <f t="shared" si="4"/>
        <v>110.21</v>
      </c>
      <c r="P74" s="99"/>
      <c r="Q74" s="99"/>
      <c r="R74" s="99"/>
      <c r="S74" s="61"/>
      <c r="T74" s="61"/>
      <c r="U74" s="61"/>
      <c r="V74" s="61"/>
    </row>
    <row r="75" spans="1:22" ht="150" x14ac:dyDescent="0.2">
      <c r="A75" s="64" t="s">
        <v>253</v>
      </c>
      <c r="B75" s="53" t="s">
        <v>250</v>
      </c>
      <c r="C75" s="86" t="s">
        <v>174</v>
      </c>
      <c r="D75" s="150">
        <v>106.71</v>
      </c>
      <c r="E75" s="99">
        <f t="shared" si="1"/>
        <v>106.71</v>
      </c>
      <c r="F75" s="61"/>
      <c r="G75" s="61"/>
      <c r="H75" s="61"/>
      <c r="I75" s="61"/>
      <c r="J75" s="61"/>
      <c r="K75" s="61"/>
      <c r="L75" s="99">
        <f t="shared" si="5"/>
        <v>106.71</v>
      </c>
      <c r="M75" s="61"/>
      <c r="N75" s="99"/>
      <c r="O75" s="99">
        <f t="shared" si="4"/>
        <v>106.71</v>
      </c>
      <c r="P75" s="99"/>
      <c r="Q75" s="99"/>
      <c r="R75" s="99"/>
      <c r="S75" s="61"/>
      <c r="T75" s="61"/>
      <c r="U75" s="61"/>
      <c r="V75" s="61"/>
    </row>
    <row r="76" spans="1:22" ht="120" x14ac:dyDescent="0.2">
      <c r="A76" s="64" t="s">
        <v>255</v>
      </c>
      <c r="B76" s="117" t="s">
        <v>252</v>
      </c>
      <c r="C76" s="86" t="s">
        <v>174</v>
      </c>
      <c r="D76" s="150">
        <v>85</v>
      </c>
      <c r="E76" s="99">
        <f t="shared" si="1"/>
        <v>85</v>
      </c>
      <c r="F76" s="61"/>
      <c r="G76" s="61"/>
      <c r="H76" s="61"/>
      <c r="I76" s="61"/>
      <c r="J76" s="61"/>
      <c r="K76" s="61"/>
      <c r="L76" s="99">
        <f t="shared" si="5"/>
        <v>85</v>
      </c>
      <c r="M76" s="61"/>
      <c r="N76" s="99"/>
      <c r="O76" s="99">
        <f t="shared" si="4"/>
        <v>85</v>
      </c>
      <c r="P76" s="99"/>
      <c r="Q76" s="99"/>
      <c r="R76" s="99"/>
      <c r="S76" s="61"/>
      <c r="T76" s="61"/>
      <c r="U76" s="61"/>
      <c r="V76" s="61"/>
    </row>
    <row r="77" spans="1:22" ht="120" x14ac:dyDescent="0.2">
      <c r="A77" s="64" t="s">
        <v>257</v>
      </c>
      <c r="B77" s="117" t="s">
        <v>254</v>
      </c>
      <c r="C77" s="86" t="s">
        <v>174</v>
      </c>
      <c r="D77" s="150">
        <v>85</v>
      </c>
      <c r="E77" s="150">
        <v>85</v>
      </c>
      <c r="F77" s="61"/>
      <c r="G77" s="61"/>
      <c r="H77" s="61"/>
      <c r="I77" s="61"/>
      <c r="J77" s="61"/>
      <c r="K77" s="61"/>
      <c r="L77" s="99">
        <f t="shared" si="5"/>
        <v>85</v>
      </c>
      <c r="M77" s="61"/>
      <c r="N77" s="99"/>
      <c r="O77" s="99">
        <f t="shared" si="4"/>
        <v>85</v>
      </c>
      <c r="P77" s="99"/>
      <c r="Q77" s="99"/>
      <c r="R77" s="99"/>
      <c r="S77" s="61"/>
      <c r="T77" s="61"/>
      <c r="U77" s="61"/>
      <c r="V77" s="61"/>
    </row>
    <row r="78" spans="1:22" ht="120" x14ac:dyDescent="0.2">
      <c r="A78" s="64" t="s">
        <v>259</v>
      </c>
      <c r="B78" s="117" t="s">
        <v>256</v>
      </c>
      <c r="C78" s="86" t="s">
        <v>174</v>
      </c>
      <c r="D78" s="150">
        <v>85</v>
      </c>
      <c r="E78" s="150">
        <v>85</v>
      </c>
      <c r="F78" s="61"/>
      <c r="G78" s="61"/>
      <c r="H78" s="61"/>
      <c r="I78" s="61"/>
      <c r="J78" s="61"/>
      <c r="K78" s="61"/>
      <c r="L78" s="99">
        <f t="shared" si="5"/>
        <v>85</v>
      </c>
      <c r="M78" s="61"/>
      <c r="N78" s="99"/>
      <c r="O78" s="99">
        <f t="shared" si="4"/>
        <v>85</v>
      </c>
      <c r="P78" s="99"/>
      <c r="Q78" s="99"/>
      <c r="R78" s="99"/>
      <c r="S78" s="61"/>
      <c r="T78" s="61"/>
      <c r="U78" s="61"/>
      <c r="V78" s="61"/>
    </row>
    <row r="79" spans="1:22" ht="120" x14ac:dyDescent="0.2">
      <c r="A79" s="64" t="s">
        <v>261</v>
      </c>
      <c r="B79" s="117" t="s">
        <v>258</v>
      </c>
      <c r="C79" s="86" t="s">
        <v>174</v>
      </c>
      <c r="D79" s="150">
        <v>85</v>
      </c>
      <c r="E79" s="150">
        <v>85</v>
      </c>
      <c r="F79" s="61"/>
      <c r="G79" s="61"/>
      <c r="H79" s="61"/>
      <c r="I79" s="61"/>
      <c r="J79" s="61"/>
      <c r="K79" s="61"/>
      <c r="L79" s="99">
        <f t="shared" si="5"/>
        <v>85</v>
      </c>
      <c r="M79" s="61"/>
      <c r="N79" s="99"/>
      <c r="O79" s="99">
        <f t="shared" si="4"/>
        <v>85</v>
      </c>
      <c r="P79" s="99"/>
      <c r="Q79" s="99"/>
      <c r="R79" s="99"/>
      <c r="S79" s="61"/>
      <c r="T79" s="61"/>
      <c r="U79" s="61"/>
      <c r="V79" s="61"/>
    </row>
    <row r="80" spans="1:22" ht="135" x14ac:dyDescent="0.2">
      <c r="A80" s="64" t="s">
        <v>265</v>
      </c>
      <c r="B80" s="117" t="s">
        <v>262</v>
      </c>
      <c r="C80" s="86" t="s">
        <v>174</v>
      </c>
      <c r="D80" s="150">
        <f>85+17.13</f>
        <v>102.13</v>
      </c>
      <c r="E80" s="150">
        <f>D80</f>
        <v>102.13</v>
      </c>
      <c r="F80" s="88"/>
      <c r="G80" s="88"/>
      <c r="H80" s="88"/>
      <c r="I80" s="88"/>
      <c r="J80" s="88"/>
      <c r="K80" s="88"/>
      <c r="L80" s="99">
        <f t="shared" si="5"/>
        <v>102.13</v>
      </c>
      <c r="M80" s="88"/>
      <c r="N80" s="151"/>
      <c r="O80" s="99">
        <f>D80</f>
        <v>102.13</v>
      </c>
      <c r="P80" s="171"/>
      <c r="Q80" s="171"/>
      <c r="R80" s="171"/>
      <c r="S80" s="89"/>
      <c r="T80" s="89"/>
      <c r="U80" s="89"/>
      <c r="V80" s="89"/>
    </row>
    <row r="81" spans="1:22" ht="180" x14ac:dyDescent="0.2">
      <c r="A81" s="64" t="s">
        <v>267</v>
      </c>
      <c r="B81" s="55" t="s">
        <v>264</v>
      </c>
      <c r="C81" s="86" t="s">
        <v>174</v>
      </c>
      <c r="D81" s="152">
        <v>128.63999999999999</v>
      </c>
      <c r="E81" s="151">
        <f>D81</f>
        <v>128.63999999999999</v>
      </c>
      <c r="F81" s="88"/>
      <c r="G81" s="88"/>
      <c r="H81" s="88"/>
      <c r="I81" s="88"/>
      <c r="J81" s="88"/>
      <c r="K81" s="88"/>
      <c r="L81" s="99">
        <f t="shared" si="5"/>
        <v>128.63999999999999</v>
      </c>
      <c r="M81" s="88"/>
      <c r="N81" s="151"/>
      <c r="O81" s="152">
        <f t="shared" si="4"/>
        <v>128.63999999999999</v>
      </c>
      <c r="P81" s="171"/>
      <c r="Q81" s="152"/>
      <c r="R81" s="171"/>
      <c r="S81" s="89"/>
      <c r="T81" s="89"/>
      <c r="U81" s="89"/>
      <c r="V81" s="89"/>
    </row>
    <row r="82" spans="1:22" ht="180" x14ac:dyDescent="0.2">
      <c r="A82" s="64" t="s">
        <v>269</v>
      </c>
      <c r="B82" s="55" t="s">
        <v>266</v>
      </c>
      <c r="C82" s="86" t="s">
        <v>174</v>
      </c>
      <c r="D82" s="152">
        <v>115.99</v>
      </c>
      <c r="E82" s="151">
        <f t="shared" ref="E82:E90" si="6">D82</f>
        <v>115.99</v>
      </c>
      <c r="F82" s="88"/>
      <c r="G82" s="88"/>
      <c r="H82" s="88"/>
      <c r="I82" s="88"/>
      <c r="J82" s="88"/>
      <c r="K82" s="88"/>
      <c r="L82" s="99">
        <f t="shared" si="5"/>
        <v>115.99</v>
      </c>
      <c r="M82" s="88"/>
      <c r="N82" s="151"/>
      <c r="O82" s="152">
        <f t="shared" si="4"/>
        <v>115.99</v>
      </c>
      <c r="P82" s="171"/>
      <c r="Q82" s="171"/>
      <c r="R82" s="171"/>
      <c r="S82" s="89"/>
      <c r="T82" s="89"/>
      <c r="U82" s="89"/>
      <c r="V82" s="89"/>
    </row>
    <row r="83" spans="1:22" ht="195" x14ac:dyDescent="0.2">
      <c r="A83" s="64" t="s">
        <v>271</v>
      </c>
      <c r="B83" s="55" t="s">
        <v>268</v>
      </c>
      <c r="C83" s="86" t="s">
        <v>174</v>
      </c>
      <c r="D83" s="152">
        <v>115.33</v>
      </c>
      <c r="E83" s="151">
        <f t="shared" si="6"/>
        <v>115.33</v>
      </c>
      <c r="F83" s="88"/>
      <c r="G83" s="88"/>
      <c r="H83" s="88"/>
      <c r="I83" s="88"/>
      <c r="J83" s="88"/>
      <c r="K83" s="88"/>
      <c r="L83" s="99">
        <f t="shared" si="5"/>
        <v>115.33</v>
      </c>
      <c r="M83" s="88"/>
      <c r="N83" s="151"/>
      <c r="O83" s="152">
        <f t="shared" si="4"/>
        <v>115.33</v>
      </c>
      <c r="P83" s="171"/>
      <c r="Q83" s="171"/>
      <c r="R83" s="171"/>
      <c r="S83" s="89"/>
      <c r="T83" s="89"/>
      <c r="U83" s="89"/>
      <c r="V83" s="89"/>
    </row>
    <row r="84" spans="1:22" ht="195" x14ac:dyDescent="0.2">
      <c r="A84" s="64" t="s">
        <v>273</v>
      </c>
      <c r="B84" s="55" t="s">
        <v>270</v>
      </c>
      <c r="C84" s="86" t="s">
        <v>174</v>
      </c>
      <c r="D84" s="152">
        <v>132.97999999999999</v>
      </c>
      <c r="E84" s="151">
        <f t="shared" si="6"/>
        <v>132.97999999999999</v>
      </c>
      <c r="F84" s="88"/>
      <c r="G84" s="88"/>
      <c r="H84" s="88"/>
      <c r="I84" s="88"/>
      <c r="J84" s="88"/>
      <c r="K84" s="88"/>
      <c r="L84" s="99">
        <f t="shared" si="5"/>
        <v>132.97999999999999</v>
      </c>
      <c r="M84" s="88"/>
      <c r="N84" s="151"/>
      <c r="O84" s="152">
        <f t="shared" si="4"/>
        <v>132.97999999999999</v>
      </c>
      <c r="P84" s="171"/>
      <c r="Q84" s="171"/>
      <c r="R84" s="171"/>
      <c r="S84" s="89"/>
      <c r="T84" s="89"/>
      <c r="U84" s="89"/>
      <c r="V84" s="89"/>
    </row>
    <row r="85" spans="1:22" ht="180" x14ac:dyDescent="0.2">
      <c r="A85" s="64" t="s">
        <v>275</v>
      </c>
      <c r="B85" s="55" t="s">
        <v>272</v>
      </c>
      <c r="C85" s="86" t="s">
        <v>174</v>
      </c>
      <c r="D85" s="152">
        <v>132.11000000000001</v>
      </c>
      <c r="E85" s="151">
        <f t="shared" si="6"/>
        <v>132.11000000000001</v>
      </c>
      <c r="F85" s="88"/>
      <c r="G85" s="88"/>
      <c r="H85" s="88"/>
      <c r="I85" s="88"/>
      <c r="J85" s="88"/>
      <c r="K85" s="88"/>
      <c r="L85" s="99">
        <f t="shared" si="5"/>
        <v>132.11000000000001</v>
      </c>
      <c r="M85" s="88"/>
      <c r="N85" s="151"/>
      <c r="O85" s="152">
        <f t="shared" si="4"/>
        <v>132.11000000000001</v>
      </c>
      <c r="P85" s="171"/>
      <c r="Q85" s="171"/>
      <c r="R85" s="171"/>
      <c r="S85" s="89"/>
      <c r="T85" s="89"/>
      <c r="U85" s="89"/>
      <c r="V85" s="89"/>
    </row>
    <row r="86" spans="1:22" ht="180" x14ac:dyDescent="0.2">
      <c r="A86" s="64" t="s">
        <v>277</v>
      </c>
      <c r="B86" s="55" t="s">
        <v>274</v>
      </c>
      <c r="C86" s="86" t="s">
        <v>174</v>
      </c>
      <c r="D86" s="152">
        <v>132.11000000000001</v>
      </c>
      <c r="E86" s="151">
        <f t="shared" si="6"/>
        <v>132.11000000000001</v>
      </c>
      <c r="F86" s="88"/>
      <c r="G86" s="88"/>
      <c r="H86" s="88"/>
      <c r="I86" s="88"/>
      <c r="J86" s="88"/>
      <c r="K86" s="88"/>
      <c r="L86" s="99">
        <f t="shared" si="5"/>
        <v>132.11000000000001</v>
      </c>
      <c r="M86" s="88"/>
      <c r="N86" s="151"/>
      <c r="O86" s="29"/>
      <c r="P86" s="161">
        <f>D86</f>
        <v>132.11000000000001</v>
      </c>
      <c r="Q86" s="171"/>
      <c r="R86" s="171"/>
      <c r="S86" s="89"/>
      <c r="T86" s="89"/>
      <c r="U86" s="89"/>
      <c r="V86" s="89"/>
    </row>
    <row r="87" spans="1:22" ht="180" x14ac:dyDescent="0.2">
      <c r="A87" s="64" t="s">
        <v>278</v>
      </c>
      <c r="B87" s="55" t="s">
        <v>276</v>
      </c>
      <c r="C87" s="86" t="s">
        <v>174</v>
      </c>
      <c r="D87" s="152">
        <v>126.46</v>
      </c>
      <c r="E87" s="151">
        <f t="shared" si="6"/>
        <v>126.46</v>
      </c>
      <c r="F87" s="88"/>
      <c r="G87" s="88"/>
      <c r="H87" s="88"/>
      <c r="I87" s="88"/>
      <c r="J87" s="88"/>
      <c r="K87" s="88"/>
      <c r="L87" s="99">
        <f t="shared" si="5"/>
        <v>126.46</v>
      </c>
      <c r="M87" s="88"/>
      <c r="N87" s="151"/>
      <c r="O87" s="29"/>
      <c r="P87" s="161">
        <f>D87</f>
        <v>126.46</v>
      </c>
      <c r="Q87" s="171"/>
      <c r="R87" s="171"/>
      <c r="S87" s="89"/>
      <c r="T87" s="89"/>
      <c r="U87" s="89"/>
      <c r="V87" s="89"/>
    </row>
    <row r="88" spans="1:22" ht="180" x14ac:dyDescent="0.2">
      <c r="A88" s="64" t="s">
        <v>280</v>
      </c>
      <c r="B88" s="55" t="s">
        <v>172</v>
      </c>
      <c r="C88" s="86" t="s">
        <v>174</v>
      </c>
      <c r="D88" s="152">
        <v>114.08</v>
      </c>
      <c r="E88" s="151">
        <f t="shared" si="6"/>
        <v>114.08</v>
      </c>
      <c r="F88" s="88"/>
      <c r="G88" s="88"/>
      <c r="H88" s="88"/>
      <c r="I88" s="88"/>
      <c r="J88" s="88"/>
      <c r="K88" s="88"/>
      <c r="L88" s="99">
        <f t="shared" si="5"/>
        <v>114.08</v>
      </c>
      <c r="M88" s="88"/>
      <c r="N88" s="151"/>
      <c r="O88" s="29"/>
      <c r="P88" s="161">
        <f>D88</f>
        <v>114.08</v>
      </c>
      <c r="Q88" s="171"/>
      <c r="R88" s="171"/>
      <c r="S88" s="89"/>
      <c r="T88" s="89"/>
      <c r="U88" s="89"/>
      <c r="V88" s="89"/>
    </row>
    <row r="89" spans="1:22" ht="180" x14ac:dyDescent="0.2">
      <c r="A89" s="64" t="s">
        <v>282</v>
      </c>
      <c r="B89" s="55" t="s">
        <v>279</v>
      </c>
      <c r="C89" s="86" t="s">
        <v>174</v>
      </c>
      <c r="D89" s="152">
        <v>114.08</v>
      </c>
      <c r="E89" s="151">
        <f t="shared" si="6"/>
        <v>114.08</v>
      </c>
      <c r="F89" s="88"/>
      <c r="G89" s="88"/>
      <c r="H89" s="88"/>
      <c r="I89" s="88"/>
      <c r="J89" s="88"/>
      <c r="K89" s="88"/>
      <c r="L89" s="99">
        <f t="shared" si="5"/>
        <v>114.08</v>
      </c>
      <c r="M89" s="88"/>
      <c r="N89" s="151"/>
      <c r="O89" s="29"/>
      <c r="P89" s="161">
        <f>D89</f>
        <v>114.08</v>
      </c>
      <c r="Q89" s="171"/>
      <c r="R89" s="171"/>
      <c r="S89" s="89"/>
      <c r="T89" s="89"/>
      <c r="U89" s="89"/>
      <c r="V89" s="89"/>
    </row>
    <row r="90" spans="1:22" ht="75" x14ac:dyDescent="0.2">
      <c r="A90" s="64" t="s">
        <v>283</v>
      </c>
      <c r="B90" s="117" t="s">
        <v>281</v>
      </c>
      <c r="C90" s="86" t="s">
        <v>174</v>
      </c>
      <c r="D90" s="152">
        <f>363.81*3</f>
        <v>1091.43</v>
      </c>
      <c r="E90" s="151">
        <f t="shared" si="6"/>
        <v>1091.43</v>
      </c>
      <c r="F90" s="88"/>
      <c r="G90" s="88"/>
      <c r="H90" s="88"/>
      <c r="I90" s="88"/>
      <c r="J90" s="88"/>
      <c r="K90" s="88"/>
      <c r="L90" s="99">
        <f t="shared" si="5"/>
        <v>1091.43</v>
      </c>
      <c r="M90" s="88"/>
      <c r="N90" s="151"/>
      <c r="O90" s="171"/>
      <c r="P90" s="171"/>
      <c r="Q90" s="152">
        <f>D90</f>
        <v>1091.43</v>
      </c>
      <c r="R90" s="171"/>
      <c r="S90" s="89"/>
      <c r="T90" s="89"/>
      <c r="U90" s="89"/>
      <c r="V90" s="89"/>
    </row>
    <row r="91" spans="1:22" ht="120" x14ac:dyDescent="0.2">
      <c r="A91" s="64" t="s">
        <v>284</v>
      </c>
      <c r="B91" s="117" t="s">
        <v>258</v>
      </c>
      <c r="C91" s="86" t="s">
        <v>174</v>
      </c>
      <c r="D91" s="152">
        <v>900</v>
      </c>
      <c r="E91" s="151">
        <f>D91</f>
        <v>900</v>
      </c>
      <c r="F91" s="88"/>
      <c r="G91" s="88"/>
      <c r="H91" s="88"/>
      <c r="I91" s="88"/>
      <c r="J91" s="88"/>
      <c r="K91" s="88"/>
      <c r="L91" s="99">
        <f t="shared" si="5"/>
        <v>900</v>
      </c>
      <c r="M91" s="88"/>
      <c r="N91" s="151"/>
      <c r="O91" s="171"/>
      <c r="P91" s="171"/>
      <c r="Q91" s="152">
        <f>D91</f>
        <v>900</v>
      </c>
      <c r="R91" s="171"/>
      <c r="S91" s="89"/>
      <c r="T91" s="89"/>
      <c r="U91" s="89"/>
      <c r="V91" s="89"/>
    </row>
    <row r="92" spans="1:22" ht="120" x14ac:dyDescent="0.2">
      <c r="A92" s="64" t="s">
        <v>285</v>
      </c>
      <c r="B92" s="117" t="s">
        <v>254</v>
      </c>
      <c r="C92" s="86" t="s">
        <v>174</v>
      </c>
      <c r="D92" s="165">
        <v>484.94200000000001</v>
      </c>
      <c r="E92" s="151">
        <f>D92</f>
        <v>484.94200000000001</v>
      </c>
      <c r="F92" s="88"/>
      <c r="G92" s="88"/>
      <c r="H92" s="88"/>
      <c r="I92" s="88"/>
      <c r="J92" s="88"/>
      <c r="K92" s="88"/>
      <c r="L92" s="99">
        <f t="shared" si="5"/>
        <v>484.94200000000001</v>
      </c>
      <c r="M92" s="88"/>
      <c r="N92" s="151"/>
      <c r="O92" s="171"/>
      <c r="P92" s="171"/>
      <c r="Q92" s="152">
        <f>D92</f>
        <v>484.94200000000001</v>
      </c>
      <c r="R92" s="171"/>
      <c r="S92" s="89"/>
      <c r="T92" s="89"/>
      <c r="U92" s="89"/>
      <c r="V92" s="89"/>
    </row>
    <row r="93" spans="1:22" ht="120" x14ac:dyDescent="0.2">
      <c r="A93" s="64" t="s">
        <v>287</v>
      </c>
      <c r="B93" s="117" t="s">
        <v>256</v>
      </c>
      <c r="C93" s="86" t="s">
        <v>174</v>
      </c>
      <c r="D93" s="165">
        <v>484.94200000000001</v>
      </c>
      <c r="E93" s="151">
        <f>D93</f>
        <v>484.94200000000001</v>
      </c>
      <c r="F93" s="88"/>
      <c r="G93" s="88"/>
      <c r="H93" s="88"/>
      <c r="I93" s="88"/>
      <c r="J93" s="88"/>
      <c r="K93" s="88"/>
      <c r="L93" s="99">
        <f t="shared" si="5"/>
        <v>484.94200000000001</v>
      </c>
      <c r="M93" s="88"/>
      <c r="N93" s="151"/>
      <c r="O93" s="171"/>
      <c r="P93" s="171"/>
      <c r="Q93" s="152">
        <f>D93</f>
        <v>484.94200000000001</v>
      </c>
      <c r="R93" s="171"/>
      <c r="S93" s="89"/>
      <c r="T93" s="89"/>
      <c r="U93" s="89"/>
      <c r="V93" s="89"/>
    </row>
    <row r="94" spans="1:22" ht="75" x14ac:dyDescent="0.2">
      <c r="A94" s="64" t="s">
        <v>380</v>
      </c>
      <c r="B94" s="117" t="s">
        <v>286</v>
      </c>
      <c r="C94" s="86" t="s">
        <v>174</v>
      </c>
      <c r="D94" s="152">
        <v>856.58</v>
      </c>
      <c r="E94" s="151">
        <f>D94</f>
        <v>856.58</v>
      </c>
      <c r="F94" s="88"/>
      <c r="G94" s="88"/>
      <c r="H94" s="88"/>
      <c r="I94" s="88"/>
      <c r="J94" s="88"/>
      <c r="K94" s="88"/>
      <c r="L94" s="99">
        <f t="shared" si="5"/>
        <v>856.58</v>
      </c>
      <c r="M94" s="88"/>
      <c r="N94" s="151"/>
      <c r="O94" s="171"/>
      <c r="P94" s="171"/>
      <c r="Q94" s="171">
        <v>856.58</v>
      </c>
      <c r="R94" s="152"/>
      <c r="S94" s="89"/>
      <c r="T94" s="89"/>
      <c r="U94" s="89"/>
      <c r="V94" s="89"/>
    </row>
    <row r="95" spans="1:22" ht="75" x14ac:dyDescent="0.2">
      <c r="A95" s="64" t="s">
        <v>381</v>
      </c>
      <c r="B95" s="117" t="s">
        <v>288</v>
      </c>
      <c r="C95" s="86" t="s">
        <v>174</v>
      </c>
      <c r="D95" s="152">
        <v>800</v>
      </c>
      <c r="E95" s="151">
        <f>D95</f>
        <v>800</v>
      </c>
      <c r="F95" s="88"/>
      <c r="G95" s="88"/>
      <c r="H95" s="88"/>
      <c r="I95" s="88"/>
      <c r="J95" s="88"/>
      <c r="K95" s="88"/>
      <c r="L95" s="99">
        <f t="shared" si="5"/>
        <v>800</v>
      </c>
      <c r="M95" s="88"/>
      <c r="N95" s="151"/>
      <c r="O95" s="171"/>
      <c r="P95" s="171"/>
      <c r="Q95" s="171"/>
      <c r="R95" s="152">
        <f>D95</f>
        <v>800</v>
      </c>
      <c r="S95" s="89"/>
      <c r="T95" s="89"/>
      <c r="U95" s="89"/>
      <c r="V95" s="89"/>
    </row>
    <row r="96" spans="1:22" ht="12" x14ac:dyDescent="0.2">
      <c r="A96" s="238" t="s">
        <v>31</v>
      </c>
      <c r="B96" s="238"/>
      <c r="C96" s="238"/>
      <c r="D96" s="152">
        <f>SUM(D22:D95)</f>
        <v>12740.398999999999</v>
      </c>
      <c r="E96" s="152">
        <f>SUM(E22:E95)</f>
        <v>12740.398999999999</v>
      </c>
      <c r="F96" s="90">
        <f t="shared" ref="F96:V96" si="7">SUM(F22:F93)</f>
        <v>0</v>
      </c>
      <c r="G96" s="90">
        <f t="shared" si="7"/>
        <v>0</v>
      </c>
      <c r="H96" s="90">
        <f t="shared" si="7"/>
        <v>0</v>
      </c>
      <c r="I96" s="90">
        <f t="shared" si="7"/>
        <v>0</v>
      </c>
      <c r="J96" s="90">
        <f t="shared" si="7"/>
        <v>0</v>
      </c>
      <c r="K96" s="90">
        <f t="shared" si="7"/>
        <v>0</v>
      </c>
      <c r="L96" s="152">
        <f>SUM(L22:L95)</f>
        <v>12740.398999999999</v>
      </c>
      <c r="M96" s="90">
        <f t="shared" si="7"/>
        <v>0</v>
      </c>
      <c r="N96" s="152">
        <f t="shared" si="7"/>
        <v>3817.8850000000011</v>
      </c>
      <c r="O96" s="152">
        <f t="shared" si="7"/>
        <v>3817.8900000000003</v>
      </c>
      <c r="P96" s="152">
        <f>SUM(P22:P95)</f>
        <v>486.72999999999996</v>
      </c>
      <c r="Q96" s="152">
        <f>SUM(Q22:Q95)</f>
        <v>3817.8940000000002</v>
      </c>
      <c r="R96" s="152">
        <f>SUM(R22:R95)</f>
        <v>800</v>
      </c>
      <c r="S96" s="90">
        <f t="shared" si="7"/>
        <v>564.29838044690962</v>
      </c>
      <c r="T96" s="90">
        <f t="shared" si="7"/>
        <v>183084</v>
      </c>
      <c r="U96" s="90">
        <f t="shared" si="7"/>
        <v>0</v>
      </c>
      <c r="V96" s="90">
        <f t="shared" si="7"/>
        <v>481.11362772000007</v>
      </c>
    </row>
    <row r="97" spans="1:23" ht="12" x14ac:dyDescent="0.2">
      <c r="A97" s="28" t="s">
        <v>40</v>
      </c>
      <c r="B97" s="228" t="s">
        <v>68</v>
      </c>
      <c r="C97" s="229"/>
      <c r="D97" s="229"/>
      <c r="E97" s="229"/>
      <c r="F97" s="229"/>
      <c r="G97" s="229"/>
      <c r="H97" s="229"/>
      <c r="I97" s="229"/>
      <c r="J97" s="229"/>
      <c r="K97" s="229"/>
      <c r="L97" s="229"/>
      <c r="M97" s="229"/>
      <c r="N97" s="229"/>
      <c r="O97" s="229"/>
      <c r="P97" s="229"/>
      <c r="Q97" s="229"/>
      <c r="R97" s="229"/>
      <c r="S97" s="229"/>
      <c r="T97" s="229"/>
      <c r="U97" s="229"/>
      <c r="V97" s="230"/>
    </row>
    <row r="98" spans="1:23" ht="60" x14ac:dyDescent="0.2">
      <c r="A98" s="93" t="s">
        <v>384</v>
      </c>
      <c r="B98" s="55" t="s">
        <v>377</v>
      </c>
      <c r="C98" s="50" t="s">
        <v>378</v>
      </c>
      <c r="D98" s="168">
        <v>10000</v>
      </c>
      <c r="E98" s="153"/>
      <c r="F98" s="50"/>
      <c r="G98" s="50"/>
      <c r="H98" s="50"/>
      <c r="I98" s="99">
        <v>10000</v>
      </c>
      <c r="J98" s="50"/>
      <c r="K98" s="50"/>
      <c r="L98" s="99">
        <v>10000</v>
      </c>
      <c r="M98" s="99"/>
      <c r="N98" s="99"/>
      <c r="O98" s="99"/>
      <c r="P98" s="99"/>
      <c r="Q98" s="99"/>
      <c r="R98" s="99"/>
      <c r="S98" s="61"/>
      <c r="T98" s="61"/>
      <c r="U98" s="61"/>
      <c r="V98" s="61"/>
    </row>
    <row r="99" spans="1:23" ht="12.75" x14ac:dyDescent="0.2">
      <c r="A99" s="243" t="s">
        <v>32</v>
      </c>
      <c r="B99" s="244"/>
      <c r="C99" s="245"/>
      <c r="D99" s="168">
        <v>10000</v>
      </c>
      <c r="E99" s="29"/>
      <c r="F99" s="26"/>
      <c r="G99" s="26"/>
      <c r="H99" s="26"/>
      <c r="I99" s="99">
        <v>10000</v>
      </c>
      <c r="J99" s="26"/>
      <c r="K99" s="26"/>
      <c r="L99" s="145">
        <f>L98</f>
        <v>10000</v>
      </c>
      <c r="M99" s="99"/>
      <c r="N99" s="154"/>
      <c r="O99" s="29"/>
      <c r="P99" s="154"/>
      <c r="Q99" s="154"/>
      <c r="R99" s="154"/>
      <c r="S99" s="26"/>
      <c r="T99" s="24"/>
      <c r="U99" s="24"/>
      <c r="V99" s="24"/>
    </row>
    <row r="100" spans="1:23" s="48" customFormat="1" ht="12" x14ac:dyDescent="0.2">
      <c r="A100" s="45" t="s">
        <v>289</v>
      </c>
      <c r="B100" s="240" t="s">
        <v>81</v>
      </c>
      <c r="C100" s="241"/>
      <c r="D100" s="241"/>
      <c r="E100" s="241"/>
      <c r="F100" s="241"/>
      <c r="G100" s="241"/>
      <c r="H100" s="241"/>
      <c r="I100" s="241"/>
      <c r="J100" s="241"/>
      <c r="K100" s="241"/>
      <c r="L100" s="241"/>
      <c r="M100" s="241"/>
      <c r="N100" s="241"/>
      <c r="O100" s="241"/>
      <c r="P100" s="241"/>
      <c r="Q100" s="241"/>
      <c r="R100" s="241"/>
      <c r="S100" s="241"/>
      <c r="T100" s="241"/>
      <c r="U100" s="241"/>
      <c r="V100" s="242"/>
    </row>
    <row r="101" spans="1:23" x14ac:dyDescent="0.25">
      <c r="A101" s="28"/>
      <c r="B101" s="202"/>
      <c r="C101" s="91"/>
      <c r="D101" s="29"/>
      <c r="E101" s="155"/>
      <c r="F101" s="9"/>
      <c r="G101" s="9"/>
      <c r="H101" s="9"/>
      <c r="I101" s="9"/>
      <c r="J101" s="9"/>
      <c r="K101" s="9"/>
      <c r="L101" s="154"/>
      <c r="M101" s="26"/>
      <c r="N101" s="154"/>
      <c r="O101" s="29"/>
      <c r="P101" s="154"/>
      <c r="Q101" s="154"/>
      <c r="R101" s="154"/>
      <c r="S101" s="26"/>
      <c r="T101" s="26"/>
      <c r="U101" s="26"/>
      <c r="V101" s="26"/>
    </row>
    <row r="102" spans="1:23" ht="12" x14ac:dyDescent="0.2">
      <c r="A102" s="238" t="s">
        <v>33</v>
      </c>
      <c r="B102" s="238"/>
      <c r="C102" s="238"/>
      <c r="D102" s="29"/>
      <c r="E102" s="29"/>
      <c r="F102" s="24"/>
      <c r="G102" s="24"/>
      <c r="H102" s="24"/>
      <c r="I102" s="24"/>
      <c r="J102" s="24"/>
      <c r="K102" s="59"/>
      <c r="L102" s="29"/>
      <c r="M102" s="24"/>
      <c r="N102" s="154"/>
      <c r="O102" s="196"/>
      <c r="P102" s="29"/>
      <c r="Q102" s="29"/>
      <c r="R102" s="29"/>
      <c r="S102" s="24"/>
      <c r="T102" s="24"/>
      <c r="U102" s="60"/>
      <c r="V102" s="24"/>
      <c r="W102" s="92"/>
    </row>
    <row r="103" spans="1:23" ht="12" x14ac:dyDescent="0.2">
      <c r="A103" s="28" t="s">
        <v>34</v>
      </c>
      <c r="B103" s="219" t="s">
        <v>24</v>
      </c>
      <c r="C103" s="220"/>
      <c r="D103" s="220"/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1"/>
    </row>
    <row r="104" spans="1:23" ht="75" x14ac:dyDescent="0.2">
      <c r="A104" s="93" t="s">
        <v>290</v>
      </c>
      <c r="B104" s="55" t="s">
        <v>385</v>
      </c>
      <c r="C104" s="50" t="s">
        <v>382</v>
      </c>
      <c r="D104" s="168">
        <v>17000</v>
      </c>
      <c r="E104" s="153"/>
      <c r="F104" s="50"/>
      <c r="G104" s="50"/>
      <c r="H104" s="50"/>
      <c r="I104" s="50"/>
      <c r="J104" s="50"/>
      <c r="K104" s="99">
        <v>17000</v>
      </c>
      <c r="L104" s="50"/>
      <c r="M104" s="99">
        <f>D104</f>
        <v>17000</v>
      </c>
      <c r="N104" s="99"/>
      <c r="O104" s="99"/>
      <c r="P104" s="99"/>
      <c r="Q104" s="99"/>
      <c r="R104" s="99"/>
      <c r="S104" s="61"/>
      <c r="T104" s="61"/>
      <c r="U104" s="61"/>
      <c r="V104" s="61"/>
    </row>
    <row r="105" spans="1:23" ht="105" x14ac:dyDescent="0.2">
      <c r="A105" s="93" t="s">
        <v>292</v>
      </c>
      <c r="B105" s="209" t="s">
        <v>297</v>
      </c>
      <c r="C105" s="86" t="s">
        <v>174</v>
      </c>
      <c r="D105" s="145">
        <v>196</v>
      </c>
      <c r="E105" s="157">
        <f t="shared" ref="E105:E110" si="8">D105</f>
        <v>196</v>
      </c>
      <c r="F105" s="87"/>
      <c r="G105" s="87"/>
      <c r="H105" s="87"/>
      <c r="I105" s="87"/>
      <c r="J105" s="87"/>
      <c r="K105" s="87"/>
      <c r="L105" s="145">
        <f t="shared" ref="L105:L110" si="9">E105</f>
        <v>196</v>
      </c>
      <c r="M105" s="157"/>
      <c r="N105" s="144"/>
      <c r="O105" s="145"/>
      <c r="P105" s="145">
        <v>196</v>
      </c>
      <c r="Q105" s="145"/>
      <c r="R105" s="145"/>
      <c r="S105" s="62"/>
      <c r="T105" s="62"/>
      <c r="U105" s="62"/>
      <c r="V105" s="62"/>
    </row>
    <row r="106" spans="1:23" ht="105" x14ac:dyDescent="0.2">
      <c r="A106" s="93" t="s">
        <v>294</v>
      </c>
      <c r="B106" s="203" t="s">
        <v>291</v>
      </c>
      <c r="C106" s="86" t="s">
        <v>174</v>
      </c>
      <c r="D106" s="145">
        <v>1630.29</v>
      </c>
      <c r="E106" s="156">
        <f t="shared" si="8"/>
        <v>1630.29</v>
      </c>
      <c r="F106" s="94"/>
      <c r="G106" s="94"/>
      <c r="H106" s="94"/>
      <c r="I106" s="94"/>
      <c r="J106" s="94"/>
      <c r="K106" s="94"/>
      <c r="L106" s="145">
        <f t="shared" si="9"/>
        <v>1630.29</v>
      </c>
      <c r="M106" s="157"/>
      <c r="N106" s="154"/>
      <c r="O106" s="145"/>
      <c r="P106" s="29">
        <v>1630.29</v>
      </c>
      <c r="Q106" s="29"/>
      <c r="R106" s="145"/>
      <c r="S106" s="95"/>
      <c r="T106" s="95"/>
      <c r="U106" s="95"/>
      <c r="V106" s="95"/>
    </row>
    <row r="107" spans="1:23" ht="75" x14ac:dyDescent="0.2">
      <c r="A107" s="93" t="s">
        <v>296</v>
      </c>
      <c r="B107" s="204" t="s">
        <v>295</v>
      </c>
      <c r="C107" s="86" t="s">
        <v>174</v>
      </c>
      <c r="D107" s="145">
        <v>168.98</v>
      </c>
      <c r="E107" s="157">
        <f t="shared" si="8"/>
        <v>168.98</v>
      </c>
      <c r="F107" s="87"/>
      <c r="G107" s="87"/>
      <c r="H107" s="87"/>
      <c r="I107" s="87"/>
      <c r="J107" s="87"/>
      <c r="K107" s="87"/>
      <c r="L107" s="145">
        <f t="shared" si="9"/>
        <v>168.98</v>
      </c>
      <c r="M107" s="157"/>
      <c r="N107" s="144"/>
      <c r="O107" s="145"/>
      <c r="P107" s="145">
        <v>168.98</v>
      </c>
      <c r="Q107" s="145"/>
      <c r="R107" s="145"/>
      <c r="S107" s="62"/>
      <c r="T107" s="62"/>
      <c r="U107" s="62"/>
      <c r="V107" s="62"/>
    </row>
    <row r="108" spans="1:23" ht="60" x14ac:dyDescent="0.2">
      <c r="A108" s="93" t="s">
        <v>298</v>
      </c>
      <c r="B108" s="203" t="s">
        <v>299</v>
      </c>
      <c r="C108" s="86" t="s">
        <v>174</v>
      </c>
      <c r="D108" s="145">
        <v>687.6</v>
      </c>
      <c r="E108" s="157">
        <f t="shared" si="8"/>
        <v>687.6</v>
      </c>
      <c r="F108" s="87"/>
      <c r="G108" s="87"/>
      <c r="H108" s="87"/>
      <c r="I108" s="87"/>
      <c r="J108" s="87"/>
      <c r="K108" s="87"/>
      <c r="L108" s="145">
        <f t="shared" si="9"/>
        <v>687.6</v>
      </c>
      <c r="M108" s="157"/>
      <c r="N108" s="144"/>
      <c r="O108" s="145"/>
      <c r="P108" s="145">
        <v>687.6</v>
      </c>
      <c r="Q108" s="145"/>
      <c r="R108" s="145"/>
      <c r="S108" s="62"/>
      <c r="T108" s="62"/>
      <c r="U108" s="62"/>
      <c r="V108" s="62"/>
    </row>
    <row r="109" spans="1:23" ht="45" x14ac:dyDescent="0.2">
      <c r="A109" s="93" t="s">
        <v>300</v>
      </c>
      <c r="B109" s="203" t="s">
        <v>293</v>
      </c>
      <c r="C109" s="86" t="s">
        <v>174</v>
      </c>
      <c r="D109" s="145">
        <v>648.29</v>
      </c>
      <c r="E109" s="157">
        <f t="shared" si="8"/>
        <v>648.29</v>
      </c>
      <c r="F109" s="87"/>
      <c r="G109" s="87"/>
      <c r="H109" s="87"/>
      <c r="I109" s="87"/>
      <c r="J109" s="87"/>
      <c r="K109" s="87"/>
      <c r="L109" s="145">
        <f t="shared" si="9"/>
        <v>648.29</v>
      </c>
      <c r="M109" s="157"/>
      <c r="N109" s="144"/>
      <c r="O109" s="145"/>
      <c r="P109" s="145">
        <v>648.29</v>
      </c>
      <c r="Q109" s="145"/>
      <c r="R109" s="145"/>
      <c r="S109" s="62"/>
      <c r="T109" s="62"/>
      <c r="U109" s="62"/>
      <c r="V109" s="62"/>
    </row>
    <row r="110" spans="1:23" ht="60" x14ac:dyDescent="0.2">
      <c r="A110" s="93" t="s">
        <v>383</v>
      </c>
      <c r="B110" s="203" t="s">
        <v>390</v>
      </c>
      <c r="C110" s="86" t="s">
        <v>391</v>
      </c>
      <c r="D110" s="145">
        <v>3017.89</v>
      </c>
      <c r="E110" s="157">
        <f t="shared" si="8"/>
        <v>3017.89</v>
      </c>
      <c r="F110" s="87"/>
      <c r="G110" s="87"/>
      <c r="H110" s="87"/>
      <c r="I110" s="87"/>
      <c r="J110" s="87"/>
      <c r="K110" s="87"/>
      <c r="L110" s="145">
        <f t="shared" si="9"/>
        <v>3017.89</v>
      </c>
      <c r="M110" s="157"/>
      <c r="N110" s="144"/>
      <c r="O110" s="145"/>
      <c r="P110" s="145"/>
      <c r="Q110" s="145"/>
      <c r="R110" s="145">
        <f>E110</f>
        <v>3017.89</v>
      </c>
      <c r="S110" s="62"/>
      <c r="T110" s="62"/>
      <c r="U110" s="62"/>
      <c r="V110" s="62"/>
    </row>
    <row r="111" spans="1:23" ht="12" x14ac:dyDescent="0.2">
      <c r="A111" s="222" t="s">
        <v>35</v>
      </c>
      <c r="B111" s="223"/>
      <c r="C111" s="224"/>
      <c r="D111" s="145">
        <f>SUM(D104:D110)</f>
        <v>23349.05</v>
      </c>
      <c r="E111" s="145">
        <f>SUM(E104:E110)</f>
        <v>6349.0499999999993</v>
      </c>
      <c r="F111" s="145">
        <f t="shared" ref="F111:K111" si="10">SUM(F104:F109)</f>
        <v>0</v>
      </c>
      <c r="G111" s="145">
        <f t="shared" si="10"/>
        <v>0</v>
      </c>
      <c r="H111" s="145">
        <f t="shared" si="10"/>
        <v>0</v>
      </c>
      <c r="I111" s="145">
        <f t="shared" si="10"/>
        <v>0</v>
      </c>
      <c r="J111" s="145">
        <f t="shared" si="10"/>
        <v>0</v>
      </c>
      <c r="K111" s="145">
        <f t="shared" si="10"/>
        <v>17000</v>
      </c>
      <c r="L111" s="145">
        <f>SUM(L104:L110)</f>
        <v>6349.0499999999993</v>
      </c>
      <c r="M111" s="145">
        <f>SUM(M104:M109)</f>
        <v>17000</v>
      </c>
      <c r="N111" s="145">
        <f>SUM(N104:N109)</f>
        <v>0</v>
      </c>
      <c r="O111" s="145">
        <f>SUM(O104:O109)</f>
        <v>0</v>
      </c>
      <c r="P111" s="145">
        <f>SUM(P104:P109)</f>
        <v>3331.16</v>
      </c>
      <c r="Q111" s="145">
        <f>SUM(Q104:Q109)</f>
        <v>0</v>
      </c>
      <c r="R111" s="145">
        <f>SUM(R104:R110)</f>
        <v>3017.89</v>
      </c>
      <c r="S111" s="145">
        <f>SUM(S104:S109)</f>
        <v>0</v>
      </c>
      <c r="T111" s="145">
        <f>SUM(T104:T109)</f>
        <v>0</v>
      </c>
      <c r="U111" s="145">
        <f>SUM(U104:U109)</f>
        <v>0</v>
      </c>
      <c r="V111" s="145">
        <f>SUM(V104:V109)</f>
        <v>0</v>
      </c>
    </row>
    <row r="112" spans="1:23" ht="12" x14ac:dyDescent="0.2">
      <c r="A112" s="28" t="s">
        <v>37</v>
      </c>
      <c r="B112" s="219" t="s">
        <v>65</v>
      </c>
      <c r="C112" s="220"/>
      <c r="D112" s="220"/>
      <c r="E112" s="220"/>
      <c r="F112" s="220"/>
      <c r="G112" s="220"/>
      <c r="H112" s="220"/>
      <c r="I112" s="220"/>
      <c r="J112" s="220"/>
      <c r="K112" s="220"/>
      <c r="L112" s="220"/>
      <c r="M112" s="220"/>
      <c r="N112" s="220"/>
      <c r="O112" s="220"/>
      <c r="P112" s="220"/>
      <c r="Q112" s="220"/>
      <c r="R112" s="220"/>
      <c r="S112" s="220"/>
      <c r="T112" s="220"/>
      <c r="U112" s="220"/>
      <c r="V112" s="221"/>
    </row>
    <row r="113" spans="1:25" s="13" customFormat="1" ht="14.25" x14ac:dyDescent="0.2">
      <c r="A113" s="2"/>
      <c r="B113" s="205"/>
      <c r="C113" s="97"/>
      <c r="D113" s="19"/>
      <c r="E113" s="155"/>
      <c r="F113" s="9"/>
      <c r="G113" s="9"/>
      <c r="H113" s="9"/>
      <c r="I113" s="9"/>
      <c r="J113" s="9"/>
      <c r="K113" s="9"/>
      <c r="L113" s="19"/>
      <c r="M113" s="30"/>
      <c r="N113" s="160"/>
      <c r="O113" s="19"/>
      <c r="P113" s="19"/>
      <c r="Q113" s="19"/>
      <c r="R113" s="19"/>
      <c r="S113" s="30"/>
      <c r="T113" s="30"/>
      <c r="U113" s="30"/>
      <c r="V113" s="30"/>
    </row>
    <row r="114" spans="1:25" s="13" customFormat="1" ht="12" x14ac:dyDescent="0.2">
      <c r="A114" s="238" t="s">
        <v>36</v>
      </c>
      <c r="B114" s="238"/>
      <c r="C114" s="238"/>
      <c r="D114" s="29"/>
      <c r="E114" s="29"/>
      <c r="F114" s="24"/>
      <c r="G114" s="24"/>
      <c r="H114" s="24"/>
      <c r="I114" s="24"/>
      <c r="J114" s="24"/>
      <c r="K114" s="24"/>
      <c r="L114" s="29"/>
      <c r="M114" s="24"/>
      <c r="N114" s="154"/>
      <c r="O114" s="29"/>
      <c r="P114" s="29"/>
      <c r="Q114" s="29"/>
      <c r="R114" s="29"/>
      <c r="S114" s="24"/>
      <c r="T114" s="24"/>
      <c r="U114" s="24"/>
      <c r="V114" s="24"/>
    </row>
    <row r="115" spans="1:25" s="13" customFormat="1" ht="12" x14ac:dyDescent="0.2">
      <c r="A115" s="28" t="s">
        <v>47</v>
      </c>
      <c r="B115" s="234" t="s">
        <v>19</v>
      </c>
      <c r="C115" s="234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  <c r="P115" s="234"/>
      <c r="Q115" s="234"/>
      <c r="R115" s="234"/>
      <c r="S115" s="234"/>
      <c r="T115" s="234"/>
      <c r="U115" s="234"/>
      <c r="V115" s="234"/>
    </row>
    <row r="116" spans="1:25" s="13" customFormat="1" ht="14.25" x14ac:dyDescent="0.2">
      <c r="A116" s="24"/>
      <c r="B116" s="205"/>
      <c r="C116" s="97"/>
      <c r="D116" s="29"/>
      <c r="E116" s="155"/>
      <c r="F116" s="9"/>
      <c r="G116" s="9"/>
      <c r="H116" s="9"/>
      <c r="I116" s="9"/>
      <c r="J116" s="9"/>
      <c r="K116" s="9"/>
      <c r="L116" s="29"/>
      <c r="M116" s="24"/>
      <c r="N116" s="154"/>
      <c r="O116" s="29"/>
      <c r="P116" s="29"/>
      <c r="Q116" s="29"/>
      <c r="R116" s="29"/>
      <c r="S116" s="24"/>
      <c r="T116" s="24"/>
      <c r="U116" s="24"/>
      <c r="V116" s="24"/>
    </row>
    <row r="117" spans="1:25" s="13" customFormat="1" ht="12" x14ac:dyDescent="0.2">
      <c r="A117" s="239" t="s">
        <v>38</v>
      </c>
      <c r="B117" s="223"/>
      <c r="C117" s="224"/>
      <c r="D117" s="29"/>
      <c r="E117" s="29"/>
      <c r="F117" s="24"/>
      <c r="G117" s="24"/>
      <c r="H117" s="24"/>
      <c r="I117" s="24"/>
      <c r="J117" s="24"/>
      <c r="K117" s="24"/>
      <c r="L117" s="29"/>
      <c r="M117" s="24"/>
      <c r="N117" s="154"/>
      <c r="O117" s="29"/>
      <c r="P117" s="29"/>
      <c r="Q117" s="29"/>
      <c r="R117" s="29"/>
      <c r="S117" s="24"/>
      <c r="T117" s="24"/>
      <c r="U117" s="24"/>
      <c r="V117" s="24"/>
    </row>
    <row r="118" spans="1:25" ht="12" x14ac:dyDescent="0.2">
      <c r="A118" s="2" t="s">
        <v>301</v>
      </c>
      <c r="B118" s="219" t="s">
        <v>18</v>
      </c>
      <c r="C118" s="220"/>
      <c r="D118" s="220"/>
      <c r="E118" s="220"/>
      <c r="F118" s="220"/>
      <c r="G118" s="220"/>
      <c r="H118" s="220"/>
      <c r="I118" s="220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20"/>
      <c r="U118" s="220"/>
      <c r="V118" s="221"/>
    </row>
    <row r="119" spans="1:25" ht="14.25" x14ac:dyDescent="0.2">
      <c r="A119" s="2"/>
      <c r="B119" s="205"/>
      <c r="C119" s="97"/>
      <c r="D119" s="19"/>
      <c r="E119" s="155"/>
      <c r="F119" s="9"/>
      <c r="G119" s="9"/>
      <c r="H119" s="9"/>
      <c r="I119" s="9"/>
      <c r="J119" s="9"/>
      <c r="K119" s="9"/>
      <c r="L119" s="19"/>
      <c r="M119" s="30"/>
      <c r="N119" s="160"/>
      <c r="O119" s="19"/>
      <c r="P119" s="19"/>
      <c r="Q119" s="19"/>
      <c r="R119" s="19"/>
      <c r="S119" s="30"/>
      <c r="T119" s="30"/>
      <c r="U119" s="30"/>
      <c r="V119" s="30"/>
    </row>
    <row r="120" spans="1:25" ht="12" x14ac:dyDescent="0.2">
      <c r="A120" s="222" t="s">
        <v>49</v>
      </c>
      <c r="B120" s="223"/>
      <c r="C120" s="224"/>
      <c r="D120" s="29"/>
      <c r="E120" s="29"/>
      <c r="F120" s="24"/>
      <c r="G120" s="24"/>
      <c r="H120" s="24"/>
      <c r="I120" s="24"/>
      <c r="J120" s="24"/>
      <c r="K120" s="24"/>
      <c r="L120" s="29"/>
      <c r="M120" s="24"/>
      <c r="N120" s="154"/>
      <c r="O120" s="29"/>
      <c r="P120" s="29"/>
      <c r="Q120" s="29"/>
      <c r="R120" s="29"/>
      <c r="S120" s="24"/>
      <c r="T120" s="24"/>
      <c r="U120" s="24"/>
      <c r="V120" s="24"/>
    </row>
    <row r="121" spans="1:25" ht="12" x14ac:dyDescent="0.2">
      <c r="A121" s="28" t="s">
        <v>302</v>
      </c>
      <c r="B121" s="219" t="s">
        <v>303</v>
      </c>
      <c r="C121" s="220"/>
      <c r="D121" s="220"/>
      <c r="E121" s="220"/>
      <c r="F121" s="220"/>
      <c r="G121" s="220"/>
      <c r="H121" s="220"/>
      <c r="I121" s="220"/>
      <c r="J121" s="220"/>
      <c r="K121" s="220"/>
      <c r="L121" s="220"/>
      <c r="M121" s="220"/>
      <c r="N121" s="220"/>
      <c r="O121" s="220"/>
      <c r="P121" s="220"/>
      <c r="Q121" s="220"/>
      <c r="R121" s="220"/>
      <c r="S121" s="220"/>
      <c r="T121" s="220"/>
      <c r="U121" s="220"/>
      <c r="V121" s="221"/>
    </row>
    <row r="122" spans="1:25" ht="14.25" x14ac:dyDescent="0.2">
      <c r="A122" s="24"/>
      <c r="B122" s="205"/>
      <c r="C122" s="97"/>
      <c r="D122" s="29"/>
      <c r="E122" s="155"/>
      <c r="F122" s="9"/>
      <c r="G122" s="9"/>
      <c r="H122" s="9"/>
      <c r="I122" s="9"/>
      <c r="J122" s="9"/>
      <c r="K122" s="9"/>
      <c r="L122" s="29"/>
      <c r="M122" s="24"/>
      <c r="N122" s="154"/>
      <c r="O122" s="29"/>
      <c r="P122" s="29"/>
      <c r="Q122" s="29"/>
      <c r="R122" s="29"/>
      <c r="S122" s="24"/>
      <c r="T122" s="24"/>
      <c r="U122" s="24"/>
      <c r="V122" s="24"/>
    </row>
    <row r="123" spans="1:25" ht="12" x14ac:dyDescent="0.2">
      <c r="A123" s="222" t="s">
        <v>51</v>
      </c>
      <c r="B123" s="223"/>
      <c r="C123" s="224"/>
      <c r="D123" s="29"/>
      <c r="E123" s="29"/>
      <c r="F123" s="24"/>
      <c r="G123" s="24"/>
      <c r="H123" s="24"/>
      <c r="I123" s="24"/>
      <c r="J123" s="24"/>
      <c r="K123" s="24"/>
      <c r="L123" s="29"/>
      <c r="M123" s="24"/>
      <c r="N123" s="154"/>
      <c r="O123" s="29"/>
      <c r="P123" s="29"/>
      <c r="Q123" s="29"/>
      <c r="R123" s="29"/>
      <c r="S123" s="24"/>
      <c r="T123" s="24"/>
      <c r="U123" s="24"/>
      <c r="V123" s="24"/>
    </row>
    <row r="124" spans="1:25" s="98" customFormat="1" ht="15.75" x14ac:dyDescent="0.25">
      <c r="A124" s="235" t="s">
        <v>25</v>
      </c>
      <c r="B124" s="236"/>
      <c r="C124" s="237"/>
      <c r="D124" s="145">
        <f t="shared" ref="D124:V124" si="11">D96+D99+D102+D111+D114+D117+D120+D123</f>
        <v>46089.448999999993</v>
      </c>
      <c r="E124" s="145">
        <f t="shared" si="11"/>
        <v>19089.449000000001</v>
      </c>
      <c r="F124" s="145">
        <f t="shared" si="11"/>
        <v>0</v>
      </c>
      <c r="G124" s="145">
        <f t="shared" si="11"/>
        <v>0</v>
      </c>
      <c r="H124" s="145">
        <f t="shared" si="11"/>
        <v>0</v>
      </c>
      <c r="I124" s="145">
        <f t="shared" si="11"/>
        <v>10000</v>
      </c>
      <c r="J124" s="145">
        <f t="shared" si="11"/>
        <v>0</v>
      </c>
      <c r="K124" s="145">
        <f t="shared" si="11"/>
        <v>17000</v>
      </c>
      <c r="L124" s="145">
        <f t="shared" si="11"/>
        <v>29089.448999999997</v>
      </c>
      <c r="M124" s="145">
        <f t="shared" si="11"/>
        <v>17000</v>
      </c>
      <c r="N124" s="145">
        <f t="shared" si="11"/>
        <v>3817.8850000000011</v>
      </c>
      <c r="O124" s="145">
        <f t="shared" si="11"/>
        <v>3817.8900000000003</v>
      </c>
      <c r="P124" s="145">
        <f t="shared" si="11"/>
        <v>3817.89</v>
      </c>
      <c r="Q124" s="145">
        <f t="shared" si="11"/>
        <v>3817.8940000000002</v>
      </c>
      <c r="R124" s="145">
        <f t="shared" si="11"/>
        <v>3817.89</v>
      </c>
      <c r="S124" s="145">
        <f t="shared" si="11"/>
        <v>564.29838044690962</v>
      </c>
      <c r="T124" s="145">
        <f t="shared" si="11"/>
        <v>183084</v>
      </c>
      <c r="U124" s="145">
        <f t="shared" si="11"/>
        <v>0</v>
      </c>
      <c r="V124" s="145">
        <f t="shared" si="11"/>
        <v>481.11362772000007</v>
      </c>
      <c r="Y124" s="172">
        <f>I124+K124+N124+O124+P124+Q124+R124</f>
        <v>46089.449000000001</v>
      </c>
    </row>
    <row r="125" spans="1:25" ht="12" x14ac:dyDescent="0.2">
      <c r="A125" s="1" t="s">
        <v>21</v>
      </c>
      <c r="B125" s="222" t="s">
        <v>79</v>
      </c>
      <c r="C125" s="223"/>
      <c r="D125" s="223"/>
      <c r="E125" s="223"/>
      <c r="F125" s="223"/>
      <c r="G125" s="223"/>
      <c r="H125" s="223"/>
      <c r="I125" s="223"/>
      <c r="J125" s="223"/>
      <c r="K125" s="223"/>
      <c r="L125" s="223"/>
      <c r="M125" s="223"/>
      <c r="N125" s="223"/>
      <c r="O125" s="223"/>
      <c r="P125" s="223"/>
      <c r="Q125" s="223"/>
      <c r="R125" s="223"/>
      <c r="S125" s="223"/>
      <c r="T125" s="223"/>
      <c r="U125" s="223"/>
      <c r="V125" s="224"/>
    </row>
    <row r="126" spans="1:25" ht="12" x14ac:dyDescent="0.2">
      <c r="A126" s="2" t="s">
        <v>42</v>
      </c>
      <c r="B126" s="232" t="s">
        <v>67</v>
      </c>
      <c r="C126" s="232"/>
      <c r="D126" s="232"/>
      <c r="E126" s="232"/>
      <c r="F126" s="232"/>
      <c r="G126" s="232"/>
      <c r="H126" s="232"/>
      <c r="I126" s="232"/>
      <c r="J126" s="232"/>
      <c r="K126" s="232"/>
      <c r="L126" s="232"/>
      <c r="M126" s="232"/>
      <c r="N126" s="232"/>
      <c r="O126" s="232"/>
      <c r="P126" s="232"/>
      <c r="Q126" s="232"/>
      <c r="R126" s="232"/>
      <c r="S126" s="232"/>
      <c r="T126" s="232"/>
      <c r="U126" s="232"/>
      <c r="V126" s="232"/>
    </row>
    <row r="127" spans="1:25" ht="120" x14ac:dyDescent="0.2">
      <c r="A127" s="65" t="s">
        <v>124</v>
      </c>
      <c r="B127" s="53" t="s">
        <v>367</v>
      </c>
      <c r="C127" s="86" t="s">
        <v>174</v>
      </c>
      <c r="D127" s="169">
        <f>N127+P127</f>
        <v>306</v>
      </c>
      <c r="E127" s="149">
        <f t="shared" ref="E127:E139" si="12">D127</f>
        <v>306</v>
      </c>
      <c r="F127" s="50"/>
      <c r="G127" s="50"/>
      <c r="H127" s="50"/>
      <c r="I127" s="50"/>
      <c r="J127" s="50"/>
      <c r="K127" s="50"/>
      <c r="L127" s="50"/>
      <c r="M127" s="99">
        <f>E127</f>
        <v>306</v>
      </c>
      <c r="N127" s="99">
        <v>306</v>
      </c>
      <c r="O127" s="50"/>
      <c r="P127" s="50"/>
      <c r="Q127" s="50"/>
      <c r="R127" s="50"/>
      <c r="S127" s="50"/>
      <c r="T127" s="50"/>
      <c r="U127" s="50"/>
      <c r="V127" s="50"/>
    </row>
    <row r="128" spans="1:25" ht="120" x14ac:dyDescent="0.2">
      <c r="A128" s="65" t="s">
        <v>126</v>
      </c>
      <c r="B128" s="53" t="s">
        <v>368</v>
      </c>
      <c r="C128" s="86" t="s">
        <v>174</v>
      </c>
      <c r="D128" s="169">
        <v>306</v>
      </c>
      <c r="E128" s="149">
        <f t="shared" si="12"/>
        <v>306</v>
      </c>
      <c r="F128" s="50"/>
      <c r="G128" s="50"/>
      <c r="H128" s="50"/>
      <c r="I128" s="50"/>
      <c r="J128" s="50"/>
      <c r="K128" s="50"/>
      <c r="L128" s="50"/>
      <c r="M128" s="99">
        <f t="shared" ref="M128:M135" si="13">E128</f>
        <v>306</v>
      </c>
      <c r="N128" s="99">
        <f>D128</f>
        <v>306</v>
      </c>
      <c r="O128" s="50"/>
      <c r="P128" s="50"/>
      <c r="Q128" s="50"/>
      <c r="R128" s="50"/>
      <c r="S128" s="50"/>
      <c r="T128" s="50"/>
      <c r="U128" s="50"/>
      <c r="V128" s="50"/>
    </row>
    <row r="129" spans="1:22" ht="120" x14ac:dyDescent="0.2">
      <c r="A129" s="65" t="s">
        <v>128</v>
      </c>
      <c r="B129" s="53" t="s">
        <v>369</v>
      </c>
      <c r="C129" s="86" t="s">
        <v>174</v>
      </c>
      <c r="D129" s="169">
        <v>306</v>
      </c>
      <c r="E129" s="149">
        <f t="shared" si="12"/>
        <v>306</v>
      </c>
      <c r="F129" s="50"/>
      <c r="G129" s="50"/>
      <c r="H129" s="50"/>
      <c r="I129" s="50"/>
      <c r="J129" s="50"/>
      <c r="K129" s="50"/>
      <c r="L129" s="50"/>
      <c r="M129" s="99">
        <f t="shared" si="13"/>
        <v>306</v>
      </c>
      <c r="N129" s="99">
        <f>D129</f>
        <v>306</v>
      </c>
      <c r="O129" s="50"/>
      <c r="P129" s="50"/>
      <c r="Q129" s="50"/>
      <c r="R129" s="50"/>
      <c r="S129" s="50"/>
      <c r="T129" s="50"/>
      <c r="U129" s="50"/>
      <c r="V129" s="50"/>
    </row>
    <row r="130" spans="1:22" ht="120" x14ac:dyDescent="0.2">
      <c r="A130" s="65" t="s">
        <v>130</v>
      </c>
      <c r="B130" s="53" t="s">
        <v>370</v>
      </c>
      <c r="C130" s="86" t="s">
        <v>174</v>
      </c>
      <c r="D130" s="169">
        <f>N130+Q130</f>
        <v>306</v>
      </c>
      <c r="E130" s="149">
        <f t="shared" si="12"/>
        <v>306</v>
      </c>
      <c r="F130" s="50"/>
      <c r="G130" s="50"/>
      <c r="H130" s="50"/>
      <c r="I130" s="50"/>
      <c r="J130" s="50"/>
      <c r="K130" s="50"/>
      <c r="L130" s="50"/>
      <c r="M130" s="99">
        <f>E130</f>
        <v>306</v>
      </c>
      <c r="N130" s="99">
        <v>306</v>
      </c>
      <c r="O130" s="50"/>
      <c r="P130" s="50"/>
      <c r="Q130" s="50"/>
      <c r="R130" s="50"/>
      <c r="S130" s="50"/>
      <c r="T130" s="50"/>
      <c r="U130" s="50"/>
      <c r="V130" s="50"/>
    </row>
    <row r="131" spans="1:22" ht="120" x14ac:dyDescent="0.2">
      <c r="A131" s="65" t="s">
        <v>132</v>
      </c>
      <c r="B131" s="53" t="s">
        <v>371</v>
      </c>
      <c r="C131" s="86" t="s">
        <v>174</v>
      </c>
      <c r="D131" s="169">
        <f>N131+P131</f>
        <v>306</v>
      </c>
      <c r="E131" s="149">
        <f t="shared" si="12"/>
        <v>306</v>
      </c>
      <c r="F131" s="50"/>
      <c r="G131" s="50"/>
      <c r="H131" s="50"/>
      <c r="I131" s="50"/>
      <c r="J131" s="50"/>
      <c r="K131" s="50"/>
      <c r="L131" s="50"/>
      <c r="M131" s="99">
        <f t="shared" si="13"/>
        <v>306</v>
      </c>
      <c r="N131" s="99">
        <v>306</v>
      </c>
      <c r="O131" s="50"/>
      <c r="P131" s="50"/>
      <c r="Q131" s="50"/>
      <c r="R131" s="50"/>
      <c r="S131" s="50"/>
      <c r="T131" s="50"/>
      <c r="U131" s="50"/>
      <c r="V131" s="50"/>
    </row>
    <row r="132" spans="1:22" ht="120" x14ac:dyDescent="0.2">
      <c r="A132" s="65" t="s">
        <v>134</v>
      </c>
      <c r="B132" s="53" t="s">
        <v>372</v>
      </c>
      <c r="C132" s="86" t="s">
        <v>174</v>
      </c>
      <c r="D132" s="169">
        <v>306</v>
      </c>
      <c r="E132" s="149">
        <f t="shared" si="12"/>
        <v>306</v>
      </c>
      <c r="F132" s="50"/>
      <c r="G132" s="50"/>
      <c r="H132" s="50"/>
      <c r="I132" s="50"/>
      <c r="J132" s="50"/>
      <c r="K132" s="50"/>
      <c r="L132" s="50"/>
      <c r="M132" s="99">
        <f t="shared" si="13"/>
        <v>306</v>
      </c>
      <c r="N132" s="99">
        <f>D132</f>
        <v>306</v>
      </c>
      <c r="O132" s="50"/>
      <c r="P132" s="50"/>
      <c r="Q132" s="50"/>
      <c r="R132" s="50"/>
      <c r="S132" s="50"/>
      <c r="T132" s="50"/>
      <c r="U132" s="50"/>
      <c r="V132" s="50"/>
    </row>
    <row r="133" spans="1:22" ht="120" x14ac:dyDescent="0.2">
      <c r="A133" s="65" t="s">
        <v>136</v>
      </c>
      <c r="B133" s="53" t="s">
        <v>373</v>
      </c>
      <c r="C133" s="86" t="s">
        <v>174</v>
      </c>
      <c r="D133" s="169">
        <v>307.10000000000002</v>
      </c>
      <c r="E133" s="149">
        <f t="shared" si="12"/>
        <v>307.10000000000002</v>
      </c>
      <c r="F133" s="50"/>
      <c r="G133" s="50"/>
      <c r="H133" s="50"/>
      <c r="I133" s="50"/>
      <c r="J133" s="50"/>
      <c r="K133" s="50"/>
      <c r="L133" s="50"/>
      <c r="M133" s="99">
        <f>E133</f>
        <v>307.10000000000002</v>
      </c>
      <c r="N133" s="99">
        <f>D133</f>
        <v>307.10000000000002</v>
      </c>
      <c r="O133" s="50"/>
      <c r="P133" s="50"/>
      <c r="Q133" s="50"/>
      <c r="R133" s="50"/>
      <c r="S133" s="50"/>
      <c r="T133" s="50"/>
      <c r="U133" s="50"/>
      <c r="V133" s="50"/>
    </row>
    <row r="134" spans="1:22" ht="120" x14ac:dyDescent="0.2">
      <c r="A134" s="65" t="s">
        <v>138</v>
      </c>
      <c r="B134" s="53" t="s">
        <v>374</v>
      </c>
      <c r="C134" s="86" t="s">
        <v>174</v>
      </c>
      <c r="D134" s="169">
        <v>307.10000000000002</v>
      </c>
      <c r="E134" s="149">
        <f t="shared" si="12"/>
        <v>307.10000000000002</v>
      </c>
      <c r="F134" s="50"/>
      <c r="G134" s="50"/>
      <c r="H134" s="50"/>
      <c r="I134" s="50"/>
      <c r="J134" s="50"/>
      <c r="K134" s="50"/>
      <c r="L134" s="50"/>
      <c r="M134" s="99">
        <f t="shared" si="13"/>
        <v>307.10000000000002</v>
      </c>
      <c r="N134" s="99">
        <f>D134</f>
        <v>307.10000000000002</v>
      </c>
      <c r="O134" s="50"/>
      <c r="P134" s="50"/>
      <c r="Q134" s="50"/>
      <c r="R134" s="50"/>
      <c r="S134" s="50"/>
      <c r="T134" s="50"/>
      <c r="U134" s="50"/>
      <c r="V134" s="50"/>
    </row>
    <row r="135" spans="1:22" ht="120" x14ac:dyDescent="0.2">
      <c r="A135" s="65" t="s">
        <v>140</v>
      </c>
      <c r="B135" s="53" t="s">
        <v>375</v>
      </c>
      <c r="C135" s="86" t="s">
        <v>174</v>
      </c>
      <c r="D135" s="169">
        <v>307.10000000000002</v>
      </c>
      <c r="E135" s="149">
        <f t="shared" si="12"/>
        <v>307.10000000000002</v>
      </c>
      <c r="F135" s="50"/>
      <c r="G135" s="50"/>
      <c r="H135" s="50"/>
      <c r="I135" s="50"/>
      <c r="J135" s="50"/>
      <c r="K135" s="50"/>
      <c r="L135" s="50"/>
      <c r="M135" s="99">
        <f t="shared" si="13"/>
        <v>307.10000000000002</v>
      </c>
      <c r="N135" s="99">
        <f>D135</f>
        <v>307.10000000000002</v>
      </c>
      <c r="O135" s="50"/>
      <c r="P135" s="50"/>
      <c r="Q135" s="50"/>
      <c r="R135" s="50"/>
      <c r="S135" s="50"/>
      <c r="T135" s="50"/>
      <c r="U135" s="50"/>
      <c r="V135" s="50"/>
    </row>
    <row r="136" spans="1:22" ht="135" x14ac:dyDescent="0.2">
      <c r="A136" s="65" t="s">
        <v>142</v>
      </c>
      <c r="B136" s="53" t="s">
        <v>376</v>
      </c>
      <c r="C136" s="86" t="s">
        <v>174</v>
      </c>
      <c r="D136" s="169">
        <v>318.39499999999998</v>
      </c>
      <c r="E136" s="149">
        <f t="shared" si="12"/>
        <v>318.39499999999998</v>
      </c>
      <c r="F136" s="50"/>
      <c r="G136" s="50"/>
      <c r="H136" s="50"/>
      <c r="I136" s="50"/>
      <c r="J136" s="50"/>
      <c r="K136" s="50"/>
      <c r="L136" s="50"/>
      <c r="M136" s="99">
        <f>E136</f>
        <v>318.39499999999998</v>
      </c>
      <c r="N136" s="99">
        <f>D136</f>
        <v>318.39499999999998</v>
      </c>
      <c r="O136" s="50"/>
      <c r="P136" s="50"/>
      <c r="Q136" s="50"/>
      <c r="R136" s="50"/>
      <c r="S136" s="50"/>
      <c r="T136" s="50"/>
      <c r="U136" s="50"/>
      <c r="V136" s="50"/>
    </row>
    <row r="137" spans="1:22" ht="90" x14ac:dyDescent="0.2">
      <c r="A137" s="65" t="s">
        <v>304</v>
      </c>
      <c r="B137" s="53" t="s">
        <v>386</v>
      </c>
      <c r="C137" s="86" t="s">
        <v>174</v>
      </c>
      <c r="D137" s="169">
        <f>N137+P137</f>
        <v>340</v>
      </c>
      <c r="E137" s="149">
        <f t="shared" si="12"/>
        <v>340</v>
      </c>
      <c r="F137" s="50"/>
      <c r="G137" s="50"/>
      <c r="H137" s="50"/>
      <c r="I137" s="50"/>
      <c r="J137" s="50"/>
      <c r="K137" s="50"/>
      <c r="L137" s="99">
        <f>E137</f>
        <v>340</v>
      </c>
      <c r="M137" s="50"/>
      <c r="N137" s="99"/>
      <c r="O137" s="50"/>
      <c r="P137" s="50">
        <v>340</v>
      </c>
      <c r="Q137" s="50"/>
      <c r="R137" s="50"/>
      <c r="S137" s="50"/>
      <c r="T137" s="50"/>
      <c r="U137" s="50"/>
      <c r="V137" s="50"/>
    </row>
    <row r="138" spans="1:22" ht="90" x14ac:dyDescent="0.2">
      <c r="A138" s="65" t="s">
        <v>388</v>
      </c>
      <c r="B138" s="53" t="s">
        <v>387</v>
      </c>
      <c r="C138" s="86" t="s">
        <v>174</v>
      </c>
      <c r="D138" s="169">
        <f>N138+P138</f>
        <v>347.21</v>
      </c>
      <c r="E138" s="149">
        <f t="shared" si="12"/>
        <v>347.21</v>
      </c>
      <c r="F138" s="50"/>
      <c r="G138" s="50"/>
      <c r="H138" s="50"/>
      <c r="I138" s="50"/>
      <c r="J138" s="50"/>
      <c r="K138" s="50"/>
      <c r="L138" s="99">
        <f>E138</f>
        <v>347.21</v>
      </c>
      <c r="M138" s="50"/>
      <c r="N138" s="99"/>
      <c r="O138" s="50"/>
      <c r="P138" s="50">
        <v>347.21</v>
      </c>
      <c r="Q138" s="50"/>
      <c r="R138" s="50"/>
      <c r="S138" s="50"/>
      <c r="T138" s="50"/>
      <c r="U138" s="50"/>
      <c r="V138" s="50"/>
    </row>
    <row r="139" spans="1:22" ht="120" x14ac:dyDescent="0.2">
      <c r="A139" s="65" t="s">
        <v>389</v>
      </c>
      <c r="B139" s="53" t="s">
        <v>370</v>
      </c>
      <c r="C139" s="86" t="s">
        <v>174</v>
      </c>
      <c r="D139" s="169">
        <f>N139+Q139</f>
        <v>1034.7</v>
      </c>
      <c r="E139" s="149">
        <f t="shared" si="12"/>
        <v>1034.7</v>
      </c>
      <c r="F139" s="50"/>
      <c r="G139" s="50"/>
      <c r="H139" s="50"/>
      <c r="I139" s="50"/>
      <c r="J139" s="50"/>
      <c r="K139" s="50"/>
      <c r="L139" s="50"/>
      <c r="M139" s="50"/>
      <c r="N139" s="99"/>
      <c r="O139" s="50"/>
      <c r="P139" s="50"/>
      <c r="Q139" s="50">
        <v>1034.7</v>
      </c>
      <c r="R139" s="50"/>
      <c r="S139" s="50"/>
      <c r="T139" s="50"/>
      <c r="U139" s="50"/>
      <c r="V139" s="50"/>
    </row>
    <row r="140" spans="1:22" s="98" customFormat="1" ht="15.75" x14ac:dyDescent="0.25">
      <c r="A140" s="231" t="s">
        <v>44</v>
      </c>
      <c r="B140" s="231"/>
      <c r="C140" s="231"/>
      <c r="D140" s="145">
        <f>SUM(D127:D139)</f>
        <v>4797.6049999999996</v>
      </c>
      <c r="E140" s="145">
        <f>SUM(E127:E139)</f>
        <v>4797.6049999999996</v>
      </c>
      <c r="F140" s="96">
        <f t="shared" ref="F140:M140" si="14">SUM(F133:F139)</f>
        <v>0</v>
      </c>
      <c r="G140" s="96">
        <f t="shared" si="14"/>
        <v>0</v>
      </c>
      <c r="H140" s="96">
        <f t="shared" si="14"/>
        <v>0</v>
      </c>
      <c r="I140" s="96">
        <f t="shared" si="14"/>
        <v>0</v>
      </c>
      <c r="J140" s="96">
        <f t="shared" si="14"/>
        <v>0</v>
      </c>
      <c r="K140" s="96">
        <f t="shared" si="14"/>
        <v>0</v>
      </c>
      <c r="L140" s="145">
        <f t="shared" si="14"/>
        <v>687.21</v>
      </c>
      <c r="M140" s="96">
        <f t="shared" si="14"/>
        <v>1239.6950000000002</v>
      </c>
      <c r="N140" s="145">
        <f>SUM(N127:N139)</f>
        <v>3075.6949999999997</v>
      </c>
      <c r="O140" s="145">
        <f>SUM(O133:O139)</f>
        <v>0</v>
      </c>
      <c r="P140" s="145">
        <f>SUM(P127:P139)</f>
        <v>687.21</v>
      </c>
      <c r="Q140" s="145">
        <f>SUM(Q127:Q139)</f>
        <v>1034.7</v>
      </c>
      <c r="R140" s="145">
        <f>SUM(R133:R139)</f>
        <v>0</v>
      </c>
      <c r="S140" s="96">
        <f>SUM(S133:S139)</f>
        <v>0</v>
      </c>
      <c r="T140" s="96">
        <f>SUM(T133:T139)</f>
        <v>0</v>
      </c>
      <c r="U140" s="96">
        <f>SUM(U133:U139)</f>
        <v>0</v>
      </c>
      <c r="V140" s="96">
        <f>SUM(V133:V139)</f>
        <v>0</v>
      </c>
    </row>
    <row r="141" spans="1:22" ht="12" x14ac:dyDescent="0.2">
      <c r="A141" s="28" t="s">
        <v>305</v>
      </c>
      <c r="B141" s="232" t="s">
        <v>68</v>
      </c>
      <c r="C141" s="232"/>
      <c r="D141" s="232"/>
      <c r="E141" s="232"/>
      <c r="F141" s="232"/>
      <c r="G141" s="232"/>
      <c r="H141" s="232"/>
      <c r="I141" s="232"/>
      <c r="J141" s="232"/>
      <c r="K141" s="232"/>
      <c r="L141" s="232"/>
      <c r="M141" s="232"/>
      <c r="N141" s="232"/>
      <c r="O141" s="232"/>
      <c r="P141" s="232"/>
      <c r="Q141" s="232"/>
      <c r="R141" s="232"/>
      <c r="S141" s="232"/>
      <c r="T141" s="232"/>
      <c r="U141" s="232"/>
      <c r="V141" s="232"/>
    </row>
    <row r="142" spans="1:22" x14ac:dyDescent="0.2">
      <c r="A142" s="28"/>
      <c r="B142" s="132"/>
      <c r="C142" s="100"/>
      <c r="D142" s="50"/>
      <c r="E142" s="155"/>
      <c r="F142" s="9"/>
      <c r="G142" s="9"/>
      <c r="H142" s="9"/>
      <c r="I142" s="9"/>
      <c r="J142" s="9"/>
      <c r="K142" s="9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</row>
    <row r="143" spans="1:22" ht="12" x14ac:dyDescent="0.2">
      <c r="A143" s="233" t="s">
        <v>306</v>
      </c>
      <c r="B143" s="233"/>
      <c r="C143" s="233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</row>
    <row r="144" spans="1:22" ht="12" x14ac:dyDescent="0.2">
      <c r="A144" s="28" t="s">
        <v>307</v>
      </c>
      <c r="B144" s="234" t="s">
        <v>65</v>
      </c>
      <c r="C144" s="234"/>
      <c r="D144" s="234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  <c r="R144" s="234"/>
      <c r="S144" s="234"/>
      <c r="T144" s="234"/>
      <c r="U144" s="234"/>
      <c r="V144" s="234"/>
    </row>
    <row r="145" spans="1:22" ht="14.25" x14ac:dyDescent="0.2">
      <c r="A145" s="2"/>
      <c r="B145" s="205"/>
      <c r="C145" s="97"/>
      <c r="D145" s="19"/>
      <c r="E145" s="155"/>
      <c r="F145" s="9"/>
      <c r="G145" s="9"/>
      <c r="H145" s="9"/>
      <c r="I145" s="9"/>
      <c r="J145" s="9"/>
      <c r="K145" s="9"/>
      <c r="L145" s="19"/>
      <c r="M145" s="30"/>
      <c r="N145" s="160"/>
      <c r="O145" s="19"/>
      <c r="P145" s="19"/>
      <c r="Q145" s="19"/>
      <c r="R145" s="19"/>
      <c r="S145" s="30"/>
      <c r="T145" s="30"/>
      <c r="U145" s="30"/>
      <c r="V145" s="24"/>
    </row>
    <row r="146" spans="1:22" ht="12" x14ac:dyDescent="0.2">
      <c r="A146" s="222" t="s">
        <v>308</v>
      </c>
      <c r="B146" s="223"/>
      <c r="C146" s="224"/>
      <c r="D146" s="29"/>
      <c r="E146" s="29"/>
      <c r="F146" s="24"/>
      <c r="G146" s="24"/>
      <c r="H146" s="24"/>
      <c r="I146" s="24"/>
      <c r="J146" s="24"/>
      <c r="K146" s="24"/>
      <c r="L146" s="29"/>
      <c r="M146" s="24"/>
      <c r="N146" s="154"/>
      <c r="O146" s="29"/>
      <c r="P146" s="29"/>
      <c r="Q146" s="29"/>
      <c r="R146" s="29"/>
      <c r="S146" s="24"/>
      <c r="T146" s="24"/>
      <c r="U146" s="24"/>
      <c r="V146" s="58"/>
    </row>
    <row r="147" spans="1:22" ht="12" x14ac:dyDescent="0.2">
      <c r="A147" s="28" t="s">
        <v>46</v>
      </c>
      <c r="B147" s="228" t="s">
        <v>309</v>
      </c>
      <c r="C147" s="229"/>
      <c r="D147" s="229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  <c r="Q147" s="229"/>
      <c r="R147" s="229"/>
      <c r="S147" s="229"/>
      <c r="T147" s="229"/>
      <c r="U147" s="229"/>
      <c r="V147" s="230"/>
    </row>
    <row r="148" spans="1:22" ht="14.25" x14ac:dyDescent="0.2">
      <c r="A148" s="2"/>
      <c r="B148" s="205"/>
      <c r="C148" s="97"/>
      <c r="D148" s="19"/>
      <c r="E148" s="155"/>
      <c r="F148" s="9"/>
      <c r="G148" s="9"/>
      <c r="H148" s="9"/>
      <c r="I148" s="9"/>
      <c r="J148" s="9"/>
      <c r="K148" s="9"/>
      <c r="L148" s="19"/>
      <c r="M148" s="30"/>
      <c r="N148" s="160"/>
      <c r="O148" s="19"/>
      <c r="P148" s="19"/>
      <c r="Q148" s="19"/>
      <c r="R148" s="19"/>
      <c r="S148" s="30"/>
      <c r="T148" s="30"/>
      <c r="U148" s="30"/>
      <c r="V148" s="24"/>
    </row>
    <row r="149" spans="1:22" ht="14.25" x14ac:dyDescent="0.2">
      <c r="A149" s="2" t="s">
        <v>310</v>
      </c>
      <c r="B149" s="205"/>
      <c r="C149" s="97"/>
      <c r="D149" s="19"/>
      <c r="E149" s="155" t="s">
        <v>311</v>
      </c>
      <c r="F149" s="9" t="s">
        <v>311</v>
      </c>
      <c r="G149" s="9"/>
      <c r="H149" s="9" t="s">
        <v>311</v>
      </c>
      <c r="I149" s="9" t="s">
        <v>311</v>
      </c>
      <c r="J149" s="9" t="s">
        <v>311</v>
      </c>
      <c r="K149" s="9" t="s">
        <v>312</v>
      </c>
      <c r="L149" s="19"/>
      <c r="M149" s="30"/>
      <c r="N149" s="160"/>
      <c r="O149" s="19"/>
      <c r="P149" s="19"/>
      <c r="Q149" s="19"/>
      <c r="R149" s="19"/>
      <c r="S149" s="30"/>
      <c r="T149" s="30"/>
      <c r="U149" s="30"/>
      <c r="V149" s="24"/>
    </row>
    <row r="150" spans="1:22" ht="14.25" x14ac:dyDescent="0.2">
      <c r="A150" s="2" t="s">
        <v>313</v>
      </c>
      <c r="B150" s="205"/>
      <c r="C150" s="97"/>
      <c r="D150" s="19"/>
      <c r="E150" s="155" t="s">
        <v>311</v>
      </c>
      <c r="F150" s="9" t="s">
        <v>311</v>
      </c>
      <c r="G150" s="9"/>
      <c r="H150" s="9" t="s">
        <v>311</v>
      </c>
      <c r="I150" s="9" t="s">
        <v>311</v>
      </c>
      <c r="J150" s="9" t="s">
        <v>311</v>
      </c>
      <c r="K150" s="9" t="s">
        <v>312</v>
      </c>
      <c r="L150" s="19"/>
      <c r="M150" s="30"/>
      <c r="N150" s="160"/>
      <c r="O150" s="19"/>
      <c r="P150" s="19"/>
      <c r="Q150" s="19"/>
      <c r="R150" s="19"/>
      <c r="S150" s="30"/>
      <c r="T150" s="30"/>
      <c r="U150" s="30"/>
      <c r="V150" s="24"/>
    </row>
    <row r="151" spans="1:22" ht="12" x14ac:dyDescent="0.2">
      <c r="A151" s="222" t="s">
        <v>54</v>
      </c>
      <c r="B151" s="223"/>
      <c r="C151" s="224"/>
      <c r="D151" s="29"/>
      <c r="E151" s="29"/>
      <c r="F151" s="24"/>
      <c r="G151" s="24"/>
      <c r="H151" s="24"/>
      <c r="I151" s="24"/>
      <c r="J151" s="24"/>
      <c r="K151" s="24"/>
      <c r="L151" s="29"/>
      <c r="M151" s="24"/>
      <c r="N151" s="154"/>
      <c r="O151" s="29"/>
      <c r="P151" s="29"/>
      <c r="Q151" s="29"/>
      <c r="R151" s="29"/>
      <c r="S151" s="24"/>
      <c r="T151" s="24"/>
      <c r="U151" s="24"/>
      <c r="V151" s="24"/>
    </row>
    <row r="152" spans="1:22" ht="12" x14ac:dyDescent="0.2">
      <c r="A152" s="38" t="s">
        <v>55</v>
      </c>
      <c r="B152" s="219" t="s">
        <v>18</v>
      </c>
      <c r="C152" s="220"/>
      <c r="D152" s="220"/>
      <c r="E152" s="220"/>
      <c r="F152" s="220"/>
      <c r="G152" s="220"/>
      <c r="H152" s="220"/>
      <c r="I152" s="220"/>
      <c r="J152" s="220"/>
      <c r="K152" s="220"/>
      <c r="L152" s="220"/>
      <c r="M152" s="220"/>
      <c r="N152" s="220"/>
      <c r="O152" s="220"/>
      <c r="P152" s="220"/>
      <c r="Q152" s="220"/>
      <c r="R152" s="220"/>
      <c r="S152" s="220"/>
      <c r="T152" s="220"/>
      <c r="U152" s="220"/>
      <c r="V152" s="221"/>
    </row>
    <row r="153" spans="1:22" ht="60" x14ac:dyDescent="0.25">
      <c r="A153" s="38" t="s">
        <v>314</v>
      </c>
      <c r="B153" s="206" t="s">
        <v>315</v>
      </c>
      <c r="C153" s="86" t="s">
        <v>174</v>
      </c>
      <c r="D153" s="145">
        <v>66</v>
      </c>
      <c r="E153" s="145">
        <f t="shared" ref="E153:E160" si="15">D153</f>
        <v>66</v>
      </c>
      <c r="F153" s="96"/>
      <c r="G153" s="96"/>
      <c r="H153" s="96"/>
      <c r="I153" s="96"/>
      <c r="J153" s="96"/>
      <c r="K153" s="96"/>
      <c r="L153" s="145">
        <f>E153</f>
        <v>66</v>
      </c>
      <c r="M153" s="96"/>
      <c r="N153" s="145"/>
      <c r="O153" s="145">
        <f>D153</f>
        <v>66</v>
      </c>
      <c r="P153" s="145"/>
      <c r="Q153" s="145"/>
      <c r="R153" s="145"/>
      <c r="S153" s="96"/>
      <c r="T153" s="96"/>
      <c r="U153" s="96"/>
      <c r="V153" s="96"/>
    </row>
    <row r="154" spans="1:22" ht="89.25" customHeight="1" x14ac:dyDescent="0.25">
      <c r="A154" s="38" t="s">
        <v>316</v>
      </c>
      <c r="B154" s="206" t="s">
        <v>321</v>
      </c>
      <c r="C154" s="86" t="s">
        <v>174</v>
      </c>
      <c r="D154" s="145">
        <v>3009.6950000000002</v>
      </c>
      <c r="E154" s="145">
        <f>D154</f>
        <v>3009.6950000000002</v>
      </c>
      <c r="F154" s="96"/>
      <c r="G154" s="96"/>
      <c r="H154" s="96"/>
      <c r="I154" s="96"/>
      <c r="J154" s="96"/>
      <c r="K154" s="96"/>
      <c r="L154" s="145">
        <f>E154</f>
        <v>3009.6950000000002</v>
      </c>
      <c r="M154" s="96"/>
      <c r="N154" s="145"/>
      <c r="O154" s="145">
        <f>D154</f>
        <v>3009.6950000000002</v>
      </c>
      <c r="P154" s="145"/>
      <c r="Q154" s="145"/>
      <c r="R154" s="145"/>
      <c r="S154" s="96"/>
      <c r="T154" s="96"/>
      <c r="U154" s="96"/>
      <c r="V154" s="96"/>
    </row>
    <row r="155" spans="1:22" ht="102.75" customHeight="1" x14ac:dyDescent="0.25">
      <c r="A155" s="38" t="s">
        <v>318</v>
      </c>
      <c r="B155" s="206" t="s">
        <v>319</v>
      </c>
      <c r="C155" s="86" t="s">
        <v>174</v>
      </c>
      <c r="D155" s="145">
        <v>970.49</v>
      </c>
      <c r="E155" s="145">
        <f t="shared" si="15"/>
        <v>970.49</v>
      </c>
      <c r="F155" s="96"/>
      <c r="G155" s="96"/>
      <c r="H155" s="96"/>
      <c r="I155" s="96"/>
      <c r="J155" s="96"/>
      <c r="K155" s="96"/>
      <c r="L155" s="145">
        <f>E155</f>
        <v>970.49</v>
      </c>
      <c r="M155" s="96"/>
      <c r="N155" s="145"/>
      <c r="O155" s="145"/>
      <c r="P155" s="145">
        <f>E155</f>
        <v>970.49</v>
      </c>
      <c r="Q155" s="145"/>
      <c r="R155" s="145"/>
      <c r="S155" s="96"/>
      <c r="T155" s="96"/>
      <c r="U155" s="96"/>
      <c r="V155" s="96"/>
    </row>
    <row r="156" spans="1:22" ht="90" x14ac:dyDescent="0.25">
      <c r="A156" s="38" t="s">
        <v>320</v>
      </c>
      <c r="B156" s="206" t="s">
        <v>323</v>
      </c>
      <c r="C156" s="86" t="s">
        <v>174</v>
      </c>
      <c r="D156" s="145">
        <v>1418</v>
      </c>
      <c r="E156" s="145">
        <f t="shared" si="15"/>
        <v>1418</v>
      </c>
      <c r="F156" s="96"/>
      <c r="G156" s="96"/>
      <c r="H156" s="96"/>
      <c r="I156" s="96"/>
      <c r="J156" s="96"/>
      <c r="K156" s="96"/>
      <c r="L156" s="145">
        <f>E156</f>
        <v>1418</v>
      </c>
      <c r="M156" s="96"/>
      <c r="N156" s="145"/>
      <c r="O156" s="145"/>
      <c r="P156" s="145">
        <f>D156</f>
        <v>1418</v>
      </c>
      <c r="Q156" s="145"/>
      <c r="R156" s="145"/>
      <c r="S156" s="96"/>
      <c r="T156" s="96"/>
      <c r="U156" s="96"/>
      <c r="V156" s="96"/>
    </row>
    <row r="157" spans="1:22" ht="76.5" customHeight="1" x14ac:dyDescent="0.25">
      <c r="A157" s="38" t="s">
        <v>322</v>
      </c>
      <c r="B157" s="206" t="s">
        <v>317</v>
      </c>
      <c r="C157" s="86" t="s">
        <v>174</v>
      </c>
      <c r="D157" s="145">
        <v>341</v>
      </c>
      <c r="E157" s="145">
        <f>D157</f>
        <v>341</v>
      </c>
      <c r="F157" s="96"/>
      <c r="G157" s="96"/>
      <c r="H157" s="96"/>
      <c r="I157" s="96"/>
      <c r="J157" s="96"/>
      <c r="K157" s="96"/>
      <c r="L157" s="145">
        <f>E157</f>
        <v>341</v>
      </c>
      <c r="M157" s="96"/>
      <c r="N157" s="145"/>
      <c r="O157" s="145"/>
      <c r="P157" s="145"/>
      <c r="Q157" s="145">
        <v>341</v>
      </c>
      <c r="R157" s="145"/>
      <c r="S157" s="96"/>
      <c r="T157" s="96"/>
      <c r="U157" s="96"/>
      <c r="V157" s="96"/>
    </row>
    <row r="158" spans="1:22" ht="60" x14ac:dyDescent="0.25">
      <c r="A158" s="38" t="s">
        <v>324</v>
      </c>
      <c r="B158" s="206" t="s">
        <v>325</v>
      </c>
      <c r="C158" s="86" t="s">
        <v>174</v>
      </c>
      <c r="D158" s="145">
        <v>1700</v>
      </c>
      <c r="E158" s="145">
        <f t="shared" si="15"/>
        <v>1700</v>
      </c>
      <c r="F158" s="96"/>
      <c r="G158" s="96"/>
      <c r="H158" s="96"/>
      <c r="I158" s="96"/>
      <c r="J158" s="96"/>
      <c r="K158" s="96"/>
      <c r="L158" s="145"/>
      <c r="M158" s="145">
        <f>E158</f>
        <v>1700</v>
      </c>
      <c r="N158" s="145"/>
      <c r="O158" s="145"/>
      <c r="P158" s="145"/>
      <c r="Q158" s="145">
        <v>1700</v>
      </c>
      <c r="R158" s="145"/>
      <c r="S158" s="96"/>
      <c r="T158" s="96"/>
      <c r="U158" s="96"/>
      <c r="V158" s="96"/>
    </row>
    <row r="159" spans="1:22" ht="60" x14ac:dyDescent="0.25">
      <c r="A159" s="38" t="s">
        <v>326</v>
      </c>
      <c r="B159" s="206" t="s">
        <v>327</v>
      </c>
      <c r="C159" s="86" t="s">
        <v>174</v>
      </c>
      <c r="D159" s="145">
        <v>1537.85</v>
      </c>
      <c r="E159" s="145">
        <f t="shared" si="15"/>
        <v>1537.85</v>
      </c>
      <c r="F159" s="96"/>
      <c r="G159" s="96"/>
      <c r="H159" s="96"/>
      <c r="I159" s="96"/>
      <c r="J159" s="96"/>
      <c r="K159" s="96"/>
      <c r="L159" s="145"/>
      <c r="M159" s="145">
        <f>E159</f>
        <v>1537.85</v>
      </c>
      <c r="N159" s="145"/>
      <c r="O159" s="145"/>
      <c r="P159" s="145"/>
      <c r="Q159" s="145"/>
      <c r="R159" s="145">
        <v>1537.85</v>
      </c>
      <c r="S159" s="96"/>
      <c r="T159" s="96"/>
      <c r="U159" s="96"/>
      <c r="V159" s="96"/>
    </row>
    <row r="160" spans="1:22" ht="60" x14ac:dyDescent="0.25">
      <c r="A160" s="38" t="s">
        <v>328</v>
      </c>
      <c r="B160" s="206" t="s">
        <v>329</v>
      </c>
      <c r="C160" s="86" t="s">
        <v>174</v>
      </c>
      <c r="D160" s="145">
        <v>1537.85</v>
      </c>
      <c r="E160" s="145">
        <f t="shared" si="15"/>
        <v>1537.85</v>
      </c>
      <c r="F160" s="96"/>
      <c r="G160" s="96"/>
      <c r="H160" s="96"/>
      <c r="I160" s="96"/>
      <c r="J160" s="96"/>
      <c r="K160" s="96"/>
      <c r="L160" s="145"/>
      <c r="M160" s="145">
        <f>E160</f>
        <v>1537.85</v>
      </c>
      <c r="N160" s="145"/>
      <c r="O160" s="145"/>
      <c r="P160" s="145"/>
      <c r="Q160" s="145"/>
      <c r="R160" s="145">
        <v>1537.85</v>
      </c>
      <c r="S160" s="96"/>
      <c r="T160" s="96"/>
      <c r="U160" s="96"/>
      <c r="V160" s="96"/>
    </row>
    <row r="161" spans="1:22" ht="12" x14ac:dyDescent="0.2">
      <c r="A161" s="222" t="s">
        <v>330</v>
      </c>
      <c r="B161" s="223"/>
      <c r="C161" s="224"/>
      <c r="D161" s="145">
        <f t="shared" ref="D161:V161" si="16">SUM(D153:D160)</f>
        <v>10580.885</v>
      </c>
      <c r="E161" s="145">
        <f t="shared" si="16"/>
        <v>10580.885</v>
      </c>
      <c r="F161" s="96">
        <f t="shared" si="16"/>
        <v>0</v>
      </c>
      <c r="G161" s="96">
        <f t="shared" si="16"/>
        <v>0</v>
      </c>
      <c r="H161" s="96">
        <f t="shared" si="16"/>
        <v>0</v>
      </c>
      <c r="I161" s="96">
        <f t="shared" si="16"/>
        <v>0</v>
      </c>
      <c r="J161" s="96">
        <f t="shared" si="16"/>
        <v>0</v>
      </c>
      <c r="K161" s="96">
        <f t="shared" si="16"/>
        <v>0</v>
      </c>
      <c r="L161" s="145">
        <f t="shared" si="16"/>
        <v>5805.1850000000004</v>
      </c>
      <c r="M161" s="96">
        <f t="shared" si="16"/>
        <v>4775.7</v>
      </c>
      <c r="N161" s="145">
        <f t="shared" si="16"/>
        <v>0</v>
      </c>
      <c r="O161" s="145">
        <f t="shared" si="16"/>
        <v>3075.6950000000002</v>
      </c>
      <c r="P161" s="145">
        <f t="shared" si="16"/>
        <v>2388.4899999999998</v>
      </c>
      <c r="Q161" s="145">
        <f t="shared" si="16"/>
        <v>2041</v>
      </c>
      <c r="R161" s="145">
        <f t="shared" si="16"/>
        <v>3075.7</v>
      </c>
      <c r="S161" s="96">
        <f t="shared" si="16"/>
        <v>0</v>
      </c>
      <c r="T161" s="96">
        <f t="shared" si="16"/>
        <v>0</v>
      </c>
      <c r="U161" s="96">
        <f t="shared" si="16"/>
        <v>0</v>
      </c>
      <c r="V161" s="96">
        <f t="shared" si="16"/>
        <v>0</v>
      </c>
    </row>
    <row r="162" spans="1:22" ht="12" x14ac:dyDescent="0.2">
      <c r="A162" s="102"/>
      <c r="B162" s="219" t="s">
        <v>331</v>
      </c>
      <c r="C162" s="220"/>
      <c r="D162" s="220"/>
      <c r="E162" s="220"/>
      <c r="F162" s="220"/>
      <c r="G162" s="220"/>
      <c r="H162" s="220"/>
      <c r="I162" s="220"/>
      <c r="J162" s="220"/>
      <c r="K162" s="220"/>
      <c r="L162" s="220"/>
      <c r="M162" s="220"/>
      <c r="N162" s="220"/>
      <c r="O162" s="220"/>
      <c r="P162" s="220"/>
      <c r="Q162" s="220"/>
      <c r="R162" s="220"/>
      <c r="S162" s="220"/>
      <c r="T162" s="220"/>
      <c r="U162" s="220"/>
      <c r="V162" s="221"/>
    </row>
    <row r="163" spans="1:22" ht="12" x14ac:dyDescent="0.2">
      <c r="A163" s="102" t="s">
        <v>57</v>
      </c>
      <c r="B163" s="219" t="s">
        <v>20</v>
      </c>
      <c r="C163" s="220"/>
      <c r="D163" s="220"/>
      <c r="E163" s="220"/>
      <c r="F163" s="220"/>
      <c r="G163" s="220"/>
      <c r="H163" s="220"/>
      <c r="I163" s="220"/>
      <c r="J163" s="220"/>
      <c r="K163" s="220"/>
      <c r="L163" s="220"/>
      <c r="M163" s="220"/>
      <c r="N163" s="220"/>
      <c r="O163" s="220"/>
      <c r="P163" s="220"/>
      <c r="Q163" s="220"/>
      <c r="R163" s="220"/>
      <c r="S163" s="220"/>
      <c r="T163" s="220"/>
      <c r="U163" s="220"/>
      <c r="V163" s="221"/>
    </row>
    <row r="164" spans="1:22" ht="14.25" x14ac:dyDescent="0.2">
      <c r="A164" s="24"/>
      <c r="B164" s="205"/>
      <c r="C164" s="97"/>
      <c r="D164" s="29"/>
      <c r="E164" s="155"/>
      <c r="F164" s="9"/>
      <c r="G164" s="9"/>
      <c r="H164" s="9"/>
      <c r="I164" s="9"/>
      <c r="J164" s="9"/>
      <c r="K164" s="9"/>
      <c r="L164" s="29"/>
      <c r="M164" s="24"/>
      <c r="N164" s="154"/>
      <c r="O164" s="29"/>
      <c r="P164" s="29"/>
      <c r="Q164" s="29"/>
      <c r="R164" s="29"/>
      <c r="S164" s="24"/>
      <c r="T164" s="103"/>
      <c r="U164" s="103"/>
      <c r="V164" s="103"/>
    </row>
    <row r="165" spans="1:22" ht="12" x14ac:dyDescent="0.2">
      <c r="A165" s="222" t="s">
        <v>58</v>
      </c>
      <c r="B165" s="223"/>
      <c r="C165" s="224"/>
      <c r="D165" s="29"/>
      <c r="E165" s="155"/>
      <c r="F165" s="9"/>
      <c r="G165" s="9"/>
      <c r="H165" s="9"/>
      <c r="I165" s="9"/>
      <c r="J165" s="9"/>
      <c r="K165" s="9"/>
      <c r="L165" s="29"/>
      <c r="M165" s="24"/>
      <c r="N165" s="154"/>
      <c r="O165" s="29"/>
      <c r="P165" s="29"/>
      <c r="Q165" s="29"/>
      <c r="R165" s="29"/>
      <c r="S165" s="24"/>
      <c r="T165" s="103"/>
      <c r="U165" s="103"/>
      <c r="V165" s="103"/>
    </row>
    <row r="166" spans="1:22" ht="12" x14ac:dyDescent="0.2">
      <c r="A166" s="222" t="s">
        <v>26</v>
      </c>
      <c r="B166" s="223"/>
      <c r="C166" s="224"/>
      <c r="D166" s="145">
        <f t="shared" ref="D166:V166" si="17">D140+D143+D146+D151+D161+D165</f>
        <v>15378.49</v>
      </c>
      <c r="E166" s="145">
        <f t="shared" si="17"/>
        <v>15378.49</v>
      </c>
      <c r="F166" s="96">
        <f t="shared" si="17"/>
        <v>0</v>
      </c>
      <c r="G166" s="96">
        <f t="shared" si="17"/>
        <v>0</v>
      </c>
      <c r="H166" s="96">
        <f t="shared" si="17"/>
        <v>0</v>
      </c>
      <c r="I166" s="96">
        <f t="shared" si="17"/>
        <v>0</v>
      </c>
      <c r="J166" s="96">
        <f t="shared" si="17"/>
        <v>0</v>
      </c>
      <c r="K166" s="96">
        <f t="shared" si="17"/>
        <v>0</v>
      </c>
      <c r="L166" s="145">
        <f t="shared" si="17"/>
        <v>6492.3950000000004</v>
      </c>
      <c r="M166" s="96">
        <f t="shared" si="17"/>
        <v>6015.3950000000004</v>
      </c>
      <c r="N166" s="145">
        <f t="shared" si="17"/>
        <v>3075.6949999999997</v>
      </c>
      <c r="O166" s="145">
        <f t="shared" si="17"/>
        <v>3075.6950000000002</v>
      </c>
      <c r="P166" s="145">
        <f t="shared" si="17"/>
        <v>3075.7</v>
      </c>
      <c r="Q166" s="145">
        <f t="shared" si="17"/>
        <v>3075.7</v>
      </c>
      <c r="R166" s="145">
        <f t="shared" si="17"/>
        <v>3075.7</v>
      </c>
      <c r="S166" s="96">
        <f t="shared" si="17"/>
        <v>0</v>
      </c>
      <c r="T166" s="96">
        <f t="shared" si="17"/>
        <v>0</v>
      </c>
      <c r="U166" s="96">
        <f t="shared" si="17"/>
        <v>0</v>
      </c>
      <c r="V166" s="96">
        <f t="shared" si="17"/>
        <v>0</v>
      </c>
    </row>
    <row r="167" spans="1:22" ht="12" x14ac:dyDescent="0.2">
      <c r="A167" s="225" t="s">
        <v>332</v>
      </c>
      <c r="B167" s="225"/>
      <c r="C167" s="225"/>
      <c r="D167" s="158">
        <f t="shared" ref="D167:V167" si="18">D124+D166</f>
        <v>61467.938999999991</v>
      </c>
      <c r="E167" s="158">
        <f t="shared" si="18"/>
        <v>34467.938999999998</v>
      </c>
      <c r="F167" s="101">
        <f t="shared" si="18"/>
        <v>0</v>
      </c>
      <c r="G167" s="101">
        <f t="shared" si="18"/>
        <v>0</v>
      </c>
      <c r="H167" s="101">
        <f t="shared" si="18"/>
        <v>0</v>
      </c>
      <c r="I167" s="101">
        <f t="shared" si="18"/>
        <v>10000</v>
      </c>
      <c r="J167" s="101">
        <f t="shared" si="18"/>
        <v>0</v>
      </c>
      <c r="K167" s="101">
        <f t="shared" si="18"/>
        <v>17000</v>
      </c>
      <c r="L167" s="158">
        <f t="shared" si="18"/>
        <v>35581.843999999997</v>
      </c>
      <c r="M167" s="101">
        <f t="shared" si="18"/>
        <v>23015.395</v>
      </c>
      <c r="N167" s="158">
        <f t="shared" si="18"/>
        <v>6893.5800000000008</v>
      </c>
      <c r="O167" s="158">
        <f t="shared" si="18"/>
        <v>6893.5850000000009</v>
      </c>
      <c r="P167" s="158">
        <f t="shared" si="18"/>
        <v>6893.59</v>
      </c>
      <c r="Q167" s="158">
        <f t="shared" si="18"/>
        <v>6893.5940000000001</v>
      </c>
      <c r="R167" s="158">
        <f t="shared" si="18"/>
        <v>6893.59</v>
      </c>
      <c r="S167" s="101">
        <f t="shared" si="18"/>
        <v>564.29838044690962</v>
      </c>
      <c r="T167" s="101">
        <f t="shared" si="18"/>
        <v>183084</v>
      </c>
      <c r="U167" s="101">
        <f t="shared" si="18"/>
        <v>0</v>
      </c>
      <c r="V167" s="101">
        <f t="shared" si="18"/>
        <v>481.11362772000007</v>
      </c>
    </row>
    <row r="168" spans="1:22" ht="12" x14ac:dyDescent="0.2">
      <c r="A168" s="226" t="s">
        <v>333</v>
      </c>
      <c r="B168" s="226"/>
      <c r="C168" s="226"/>
      <c r="D168" s="226"/>
      <c r="E168" s="226"/>
      <c r="F168" s="226"/>
      <c r="G168" s="226"/>
      <c r="H168" s="226"/>
      <c r="J168" s="227"/>
      <c r="K168" s="227"/>
      <c r="L168" s="227"/>
      <c r="M168" s="227"/>
      <c r="N168" s="227"/>
      <c r="O168" s="227"/>
      <c r="P168" s="227"/>
      <c r="Q168" s="227"/>
      <c r="R168" s="227"/>
      <c r="S168" s="227"/>
      <c r="T168" s="227"/>
      <c r="U168" s="227"/>
      <c r="V168" s="227"/>
    </row>
    <row r="169" spans="1:22" x14ac:dyDescent="0.25">
      <c r="A169" s="41" t="s">
        <v>82</v>
      </c>
      <c r="B169" s="207"/>
      <c r="C169" s="104"/>
      <c r="D169" s="159"/>
      <c r="E169" s="159"/>
      <c r="F169" s="3"/>
      <c r="G169" s="3"/>
      <c r="H169" s="27"/>
      <c r="I169" s="27"/>
      <c r="J169" s="27"/>
      <c r="K169" s="27"/>
      <c r="L169" s="159"/>
      <c r="M169" s="3"/>
      <c r="N169" s="162"/>
      <c r="O169" s="159"/>
      <c r="P169" s="159"/>
      <c r="Q169" s="159"/>
      <c r="R169" s="159"/>
      <c r="S169" s="3"/>
      <c r="T169" s="3"/>
      <c r="U169" s="3"/>
    </row>
    <row r="170" spans="1:22" x14ac:dyDescent="0.25">
      <c r="A170" s="41" t="s">
        <v>334</v>
      </c>
      <c r="B170" s="207"/>
      <c r="C170" s="104"/>
      <c r="D170" s="159"/>
      <c r="E170" s="159"/>
      <c r="F170" s="3"/>
      <c r="G170" s="3"/>
      <c r="H170" s="27"/>
      <c r="I170" s="27"/>
      <c r="T170" s="4"/>
      <c r="U170" s="4"/>
      <c r="V170" s="27"/>
    </row>
    <row r="171" spans="1:22" x14ac:dyDescent="0.25">
      <c r="B171" s="208"/>
      <c r="C171" s="105"/>
      <c r="D171" s="170"/>
      <c r="F171" s="43"/>
      <c r="G171" s="43"/>
      <c r="H171" s="43"/>
      <c r="I171" s="43"/>
      <c r="J171" s="106"/>
      <c r="K171" s="106"/>
      <c r="L171" s="174"/>
      <c r="T171" s="4"/>
      <c r="U171" s="4"/>
    </row>
    <row r="172" spans="1:22" ht="12" x14ac:dyDescent="0.2">
      <c r="A172" s="216" t="s">
        <v>393</v>
      </c>
      <c r="B172" s="216"/>
      <c r="C172" s="216"/>
      <c r="D172" s="216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</row>
    <row r="173" spans="1:22" ht="12" x14ac:dyDescent="0.2">
      <c r="A173" s="217" t="s">
        <v>22</v>
      </c>
      <c r="B173" s="217"/>
      <c r="C173" s="217"/>
      <c r="F173" s="21"/>
      <c r="G173" s="218" t="s">
        <v>1</v>
      </c>
      <c r="H173" s="218"/>
      <c r="I173" s="218"/>
      <c r="J173" s="218" t="s">
        <v>335</v>
      </c>
      <c r="K173" s="218"/>
      <c r="L173" s="218"/>
      <c r="M173" s="218"/>
      <c r="N173" s="218"/>
    </row>
  </sheetData>
  <mergeCells count="76">
    <mergeCell ref="N1:V1"/>
    <mergeCell ref="B2:E2"/>
    <mergeCell ref="L2:N2"/>
    <mergeCell ref="B3:G3"/>
    <mergeCell ref="L3:V3"/>
    <mergeCell ref="L4:O4"/>
    <mergeCell ref="B5:E5"/>
    <mergeCell ref="N6:O6"/>
    <mergeCell ref="A12:V12"/>
    <mergeCell ref="A13:V13"/>
    <mergeCell ref="A14:V14"/>
    <mergeCell ref="A15:A18"/>
    <mergeCell ref="B15:B18"/>
    <mergeCell ref="C15:C18"/>
    <mergeCell ref="D15:K15"/>
    <mergeCell ref="L15:M15"/>
    <mergeCell ref="N15:R15"/>
    <mergeCell ref="S15:S18"/>
    <mergeCell ref="T15:T18"/>
    <mergeCell ref="U15:U18"/>
    <mergeCell ref="V15:V18"/>
    <mergeCell ref="D16:D18"/>
    <mergeCell ref="E16:K16"/>
    <mergeCell ref="L16:L18"/>
    <mergeCell ref="M16:M18"/>
    <mergeCell ref="N16:N18"/>
    <mergeCell ref="O16:O18"/>
    <mergeCell ref="P16:P18"/>
    <mergeCell ref="Q16:Q18"/>
    <mergeCell ref="R16:R18"/>
    <mergeCell ref="E17:E18"/>
    <mergeCell ref="F17:F18"/>
    <mergeCell ref="G17:G18"/>
    <mergeCell ref="H17:H18"/>
    <mergeCell ref="I17:J17"/>
    <mergeCell ref="K17:K18"/>
    <mergeCell ref="B20:V20"/>
    <mergeCell ref="B21:V21"/>
    <mergeCell ref="A96:C96"/>
    <mergeCell ref="B97:V97"/>
    <mergeCell ref="A99:C99"/>
    <mergeCell ref="B100:V100"/>
    <mergeCell ref="A102:C102"/>
    <mergeCell ref="B103:V103"/>
    <mergeCell ref="A111:C111"/>
    <mergeCell ref="B112:V112"/>
    <mergeCell ref="A114:C114"/>
    <mergeCell ref="B115:V115"/>
    <mergeCell ref="A117:C117"/>
    <mergeCell ref="B118:V118"/>
    <mergeCell ref="A120:C120"/>
    <mergeCell ref="B121:V121"/>
    <mergeCell ref="A123:C123"/>
    <mergeCell ref="A124:C124"/>
    <mergeCell ref="B125:V125"/>
    <mergeCell ref="B126:V126"/>
    <mergeCell ref="A140:C140"/>
    <mergeCell ref="B141:V141"/>
    <mergeCell ref="A143:C143"/>
    <mergeCell ref="B144:V144"/>
    <mergeCell ref="A146:C146"/>
    <mergeCell ref="B147:V147"/>
    <mergeCell ref="A151:C151"/>
    <mergeCell ref="B152:V152"/>
    <mergeCell ref="A161:C161"/>
    <mergeCell ref="B162:V162"/>
    <mergeCell ref="A172:N172"/>
    <mergeCell ref="A173:C173"/>
    <mergeCell ref="G173:I173"/>
    <mergeCell ref="J173:N173"/>
    <mergeCell ref="B163:V163"/>
    <mergeCell ref="A165:C165"/>
    <mergeCell ref="A166:C166"/>
    <mergeCell ref="A167:C167"/>
    <mergeCell ref="A168:H168"/>
    <mergeCell ref="J168:V168"/>
  </mergeCells>
  <pageMargins left="0.78740157480314965" right="0.19685039370078741" top="0.39370078740157483" bottom="0.39370078740157483" header="0.43307086614173229" footer="0.31496062992125984"/>
  <pageSetup paperSize="9" scale="75" fitToHeight="4" orientation="landscape" r:id="rId1"/>
  <headerFooter differentOddEven="1" differentFirst="1">
    <oddHeader>&amp;C&amp;"Times New Roman,обычный"&amp;9 3
&amp;R&amp;"Times New Roman,обычный"&amp;9Продовження додатка &amp;A</oddHeader>
    <evenHeader>&amp;C&amp;"Times New Roman,обычный"&amp;9 2&amp;R&amp;"Times New Roman,обычный"&amp;9Продовження додатка &amp;A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0"/>
  <sheetViews>
    <sheetView view="pageBreakPreview" topLeftCell="B1" zoomScale="91" zoomScaleNormal="91" zoomScaleSheetLayoutView="91" zoomScalePageLayoutView="91" workbookViewId="0">
      <selection activeCell="B6" sqref="B6:E6"/>
    </sheetView>
  </sheetViews>
  <sheetFormatPr defaultColWidth="8.85546875" defaultRowHeight="15.75" x14ac:dyDescent="0.2"/>
  <cols>
    <col min="1" max="1" width="4.85546875" style="10" customWidth="1"/>
    <col min="2" max="2" width="28.7109375" style="11" customWidth="1"/>
    <col min="3" max="3" width="7.140625" style="4" customWidth="1"/>
    <col min="4" max="4" width="9.85546875" style="175" customWidth="1"/>
    <col min="5" max="5" width="8.7109375" style="175" customWidth="1"/>
    <col min="6" max="6" width="8.42578125" style="4" customWidth="1"/>
    <col min="7" max="7" width="7" style="4" customWidth="1"/>
    <col min="8" max="8" width="10.28515625" style="4" customWidth="1"/>
    <col min="9" max="9" width="8.7109375" style="4" customWidth="1"/>
    <col min="10" max="10" width="8.5703125" style="4" customWidth="1"/>
    <col min="11" max="11" width="8.42578125" style="4" customWidth="1"/>
    <col min="12" max="12" width="8.5703125" style="4" customWidth="1"/>
    <col min="13" max="13" width="8.42578125" style="4" customWidth="1"/>
    <col min="14" max="14" width="8.140625" style="4" customWidth="1"/>
    <col min="15" max="16" width="8.42578125" style="4" customWidth="1"/>
    <col min="17" max="17" width="8.140625" style="4" customWidth="1"/>
    <col min="18" max="18" width="6.85546875" style="4" customWidth="1"/>
    <col min="19" max="19" width="9.85546875" style="4" customWidth="1"/>
    <col min="20" max="20" width="7" style="4" customWidth="1"/>
    <col min="21" max="21" width="6.85546875" style="4" customWidth="1"/>
    <col min="22" max="26" width="8.85546875" style="13"/>
    <col min="27" max="16384" width="8.85546875" style="4"/>
  </cols>
  <sheetData>
    <row r="1" spans="1:22" ht="81.75" customHeight="1" x14ac:dyDescent="0.2">
      <c r="L1" s="12"/>
      <c r="M1" s="12"/>
      <c r="N1" s="12"/>
      <c r="O1" s="278" t="s">
        <v>75</v>
      </c>
      <c r="P1" s="278"/>
      <c r="Q1" s="291"/>
      <c r="R1" s="291"/>
      <c r="S1" s="291"/>
      <c r="T1" s="291"/>
      <c r="U1" s="291"/>
    </row>
    <row r="2" spans="1:22" ht="12" x14ac:dyDescent="0.2">
      <c r="B2" s="297" t="s">
        <v>11</v>
      </c>
      <c r="C2" s="297"/>
      <c r="D2" s="297"/>
      <c r="E2" s="297"/>
      <c r="O2" s="295" t="s">
        <v>13</v>
      </c>
      <c r="P2" s="295"/>
      <c r="Q2" s="295"/>
      <c r="R2" s="295"/>
      <c r="S2" s="295"/>
      <c r="T2" s="295"/>
      <c r="U2" s="295"/>
    </row>
    <row r="3" spans="1:22" ht="22.5" customHeight="1" x14ac:dyDescent="0.2">
      <c r="B3" s="293" t="s">
        <v>88</v>
      </c>
      <c r="C3" s="293"/>
      <c r="D3" s="293"/>
      <c r="E3" s="293"/>
      <c r="O3" s="296" t="s">
        <v>84</v>
      </c>
      <c r="P3" s="296"/>
      <c r="Q3" s="296"/>
      <c r="R3" s="296"/>
      <c r="S3" s="296"/>
      <c r="T3" s="296"/>
      <c r="U3" s="296"/>
    </row>
    <row r="4" spans="1:22" ht="12" x14ac:dyDescent="0.2">
      <c r="B4" s="283" t="s">
        <v>12</v>
      </c>
      <c r="C4" s="283"/>
      <c r="D4" s="283"/>
      <c r="E4" s="283"/>
      <c r="O4" s="290" t="s">
        <v>77</v>
      </c>
      <c r="P4" s="290"/>
      <c r="Q4" s="290"/>
      <c r="R4" s="290"/>
      <c r="S4" s="290"/>
      <c r="T4" s="290"/>
      <c r="U4" s="290"/>
    </row>
    <row r="5" spans="1:22" ht="12" x14ac:dyDescent="0.2">
      <c r="B5" s="283"/>
      <c r="C5" s="283"/>
      <c r="D5" s="283"/>
      <c r="E5" s="283"/>
      <c r="O5" s="290"/>
      <c r="P5" s="290"/>
      <c r="Q5" s="290"/>
      <c r="R5" s="290"/>
      <c r="S5" s="290"/>
      <c r="T5" s="290"/>
      <c r="U5" s="290"/>
    </row>
    <row r="6" spans="1:22" ht="12" x14ac:dyDescent="0.2">
      <c r="B6" s="284" t="s">
        <v>397</v>
      </c>
      <c r="C6" s="284"/>
      <c r="D6" s="284"/>
      <c r="E6" s="284"/>
      <c r="O6" s="285" t="s">
        <v>85</v>
      </c>
      <c r="P6" s="285"/>
      <c r="Q6" s="285"/>
      <c r="R6" s="285"/>
      <c r="S6" s="285"/>
      <c r="T6" s="285"/>
      <c r="U6" s="285"/>
    </row>
    <row r="7" spans="1:22" ht="12" x14ac:dyDescent="0.2">
      <c r="B7" s="216" t="s">
        <v>89</v>
      </c>
      <c r="C7" s="216"/>
      <c r="D7" s="216"/>
      <c r="E7" s="216"/>
      <c r="P7" s="16"/>
      <c r="Q7" s="17" t="s">
        <v>1</v>
      </c>
      <c r="S7" s="43" t="s">
        <v>80</v>
      </c>
      <c r="U7" s="43"/>
    </row>
    <row r="8" spans="1:22" x14ac:dyDescent="0.2">
      <c r="B8" s="285" t="s">
        <v>91</v>
      </c>
      <c r="C8" s="285"/>
      <c r="D8" s="285"/>
      <c r="E8" s="175" t="s">
        <v>90</v>
      </c>
      <c r="P8" s="16"/>
      <c r="Q8" s="17"/>
      <c r="S8" s="43"/>
      <c r="U8" s="43"/>
    </row>
    <row r="9" spans="1:22" x14ac:dyDescent="0.2">
      <c r="B9" s="11" t="s">
        <v>92</v>
      </c>
      <c r="L9" s="12"/>
      <c r="M9" s="12"/>
      <c r="N9" s="12"/>
      <c r="O9" s="18"/>
      <c r="P9" s="15" t="s">
        <v>14</v>
      </c>
      <c r="Q9" s="14"/>
      <c r="R9" s="14"/>
      <c r="S9" s="14"/>
      <c r="T9" s="14"/>
      <c r="U9" s="14"/>
    </row>
    <row r="10" spans="1:22" ht="12" x14ac:dyDescent="0.2">
      <c r="A10" s="292" t="s">
        <v>86</v>
      </c>
      <c r="B10" s="292"/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</row>
    <row r="11" spans="1:22" ht="12" x14ac:dyDescent="0.2">
      <c r="A11" s="285" t="s">
        <v>87</v>
      </c>
      <c r="B11" s="285"/>
      <c r="C11" s="285"/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</row>
    <row r="12" spans="1:22" ht="12" x14ac:dyDescent="0.2">
      <c r="A12" s="253" t="s">
        <v>15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</row>
    <row r="13" spans="1:22" ht="28.5" customHeight="1" x14ac:dyDescent="0.2">
      <c r="A13" s="286" t="s">
        <v>0</v>
      </c>
      <c r="B13" s="254" t="s">
        <v>61</v>
      </c>
      <c r="C13" s="286" t="s">
        <v>27</v>
      </c>
      <c r="D13" s="294" t="s">
        <v>59</v>
      </c>
      <c r="E13" s="294"/>
      <c r="F13" s="294"/>
      <c r="G13" s="294"/>
      <c r="H13" s="294"/>
      <c r="I13" s="294"/>
      <c r="J13" s="294"/>
      <c r="K13" s="294"/>
      <c r="L13" s="294" t="s">
        <v>60</v>
      </c>
      <c r="M13" s="294"/>
      <c r="N13" s="294" t="s">
        <v>63</v>
      </c>
      <c r="O13" s="294"/>
      <c r="P13" s="294"/>
      <c r="Q13" s="294"/>
      <c r="R13" s="286" t="s">
        <v>28</v>
      </c>
      <c r="S13" s="286" t="s">
        <v>73</v>
      </c>
      <c r="T13" s="286" t="s">
        <v>72</v>
      </c>
      <c r="U13" s="286" t="s">
        <v>64</v>
      </c>
      <c r="V13" s="227"/>
    </row>
    <row r="14" spans="1:22" ht="12" x14ac:dyDescent="0.2">
      <c r="A14" s="286"/>
      <c r="B14" s="255"/>
      <c r="C14" s="287"/>
      <c r="D14" s="298" t="s">
        <v>6</v>
      </c>
      <c r="E14" s="234" t="s">
        <v>16</v>
      </c>
      <c r="F14" s="234"/>
      <c r="G14" s="234"/>
      <c r="H14" s="234"/>
      <c r="I14" s="234"/>
      <c r="J14" s="234"/>
      <c r="K14" s="234"/>
      <c r="L14" s="286" t="s">
        <v>70</v>
      </c>
      <c r="M14" s="286" t="s">
        <v>71</v>
      </c>
      <c r="N14" s="286" t="s">
        <v>2</v>
      </c>
      <c r="O14" s="286" t="s">
        <v>3</v>
      </c>
      <c r="P14" s="286" t="s">
        <v>4</v>
      </c>
      <c r="Q14" s="286" t="s">
        <v>5</v>
      </c>
      <c r="R14" s="286"/>
      <c r="S14" s="286"/>
      <c r="T14" s="286"/>
      <c r="U14" s="286"/>
      <c r="V14" s="227"/>
    </row>
    <row r="15" spans="1:22" ht="12" x14ac:dyDescent="0.2">
      <c r="A15" s="286"/>
      <c r="B15" s="255"/>
      <c r="C15" s="287"/>
      <c r="D15" s="298"/>
      <c r="E15" s="299" t="s">
        <v>69</v>
      </c>
      <c r="F15" s="288" t="s">
        <v>7</v>
      </c>
      <c r="G15" s="288" t="s">
        <v>74</v>
      </c>
      <c r="H15" s="288" t="s">
        <v>62</v>
      </c>
      <c r="I15" s="286" t="s">
        <v>10</v>
      </c>
      <c r="J15" s="289" t="s">
        <v>23</v>
      </c>
      <c r="K15" s="289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27"/>
    </row>
    <row r="16" spans="1:22" ht="72.75" x14ac:dyDescent="0.2">
      <c r="A16" s="286"/>
      <c r="B16" s="256"/>
      <c r="C16" s="287"/>
      <c r="D16" s="298"/>
      <c r="E16" s="299"/>
      <c r="F16" s="288"/>
      <c r="G16" s="288"/>
      <c r="H16" s="288"/>
      <c r="I16" s="286"/>
      <c r="J16" s="42" t="s">
        <v>9</v>
      </c>
      <c r="K16" s="42" t="s">
        <v>8</v>
      </c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27"/>
    </row>
    <row r="17" spans="1:26" s="11" customFormat="1" x14ac:dyDescent="0.2">
      <c r="A17" s="19">
        <v>1</v>
      </c>
      <c r="B17" s="19">
        <v>2</v>
      </c>
      <c r="C17" s="19">
        <v>3</v>
      </c>
      <c r="D17" s="176">
        <v>4</v>
      </c>
      <c r="E17" s="176">
        <v>5</v>
      </c>
      <c r="F17" s="19">
        <v>7</v>
      </c>
      <c r="G17" s="19">
        <v>8</v>
      </c>
      <c r="H17" s="19">
        <v>9</v>
      </c>
      <c r="I17" s="19">
        <v>10</v>
      </c>
      <c r="J17" s="19">
        <v>11</v>
      </c>
      <c r="K17" s="19">
        <v>12</v>
      </c>
      <c r="L17" s="19">
        <v>13</v>
      </c>
      <c r="M17" s="19">
        <v>14</v>
      </c>
      <c r="N17" s="19">
        <v>15</v>
      </c>
      <c r="O17" s="19">
        <v>16</v>
      </c>
      <c r="P17" s="19">
        <v>17</v>
      </c>
      <c r="Q17" s="19">
        <v>18</v>
      </c>
      <c r="R17" s="19">
        <v>19</v>
      </c>
      <c r="S17" s="19">
        <v>20</v>
      </c>
      <c r="T17" s="19">
        <v>21</v>
      </c>
      <c r="U17" s="19">
        <v>22</v>
      </c>
      <c r="V17" s="3"/>
      <c r="W17" s="3"/>
      <c r="X17" s="3"/>
      <c r="Y17" s="3"/>
      <c r="Z17" s="3"/>
    </row>
    <row r="18" spans="1:26" ht="12" x14ac:dyDescent="0.2">
      <c r="A18" s="20" t="s">
        <v>17</v>
      </c>
      <c r="B18" s="8"/>
      <c r="C18" s="238" t="s">
        <v>78</v>
      </c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1"/>
      <c r="W18" s="21"/>
      <c r="X18" s="21"/>
    </row>
    <row r="19" spans="1:26" ht="12" x14ac:dyDescent="0.2">
      <c r="A19" s="22" t="s">
        <v>41</v>
      </c>
      <c r="B19" s="2"/>
      <c r="C19" s="232" t="s">
        <v>67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"/>
      <c r="W19" s="23"/>
      <c r="X19" s="23"/>
    </row>
    <row r="20" spans="1:26" ht="150" x14ac:dyDescent="0.2">
      <c r="A20" s="64" t="s">
        <v>93</v>
      </c>
      <c r="B20" s="53" t="s">
        <v>394</v>
      </c>
      <c r="C20" s="50" t="s">
        <v>174</v>
      </c>
      <c r="D20" s="168">
        <v>143.75</v>
      </c>
      <c r="E20" s="153">
        <f>D20</f>
        <v>143.75</v>
      </c>
      <c r="F20" s="50"/>
      <c r="G20" s="50"/>
      <c r="H20" s="50"/>
      <c r="I20" s="50"/>
      <c r="J20" s="50"/>
      <c r="K20" s="50"/>
      <c r="L20" s="99">
        <f t="shared" ref="L20:L49" si="0">D20</f>
        <v>143.75</v>
      </c>
      <c r="M20" s="50"/>
      <c r="N20" s="99">
        <f>L20</f>
        <v>143.75</v>
      </c>
      <c r="O20" s="99">
        <v>0</v>
      </c>
      <c r="P20" s="99">
        <v>0</v>
      </c>
      <c r="Q20" s="99">
        <v>0</v>
      </c>
      <c r="R20" s="50"/>
      <c r="S20" s="50"/>
      <c r="T20" s="50"/>
      <c r="U20" s="50"/>
      <c r="V20" s="23"/>
      <c r="W20" s="23"/>
      <c r="X20" s="23"/>
    </row>
    <row r="21" spans="1:26" ht="150" x14ac:dyDescent="0.2">
      <c r="A21" s="64" t="s">
        <v>95</v>
      </c>
      <c r="B21" s="53" t="s">
        <v>395</v>
      </c>
      <c r="C21" s="50" t="s">
        <v>174</v>
      </c>
      <c r="D21" s="168">
        <v>143.75</v>
      </c>
      <c r="E21" s="153">
        <f t="shared" ref="E21:E49" si="1">D21</f>
        <v>143.75</v>
      </c>
      <c r="F21" s="50"/>
      <c r="G21" s="50"/>
      <c r="H21" s="50"/>
      <c r="I21" s="50"/>
      <c r="J21" s="50"/>
      <c r="K21" s="50"/>
      <c r="L21" s="99">
        <f t="shared" si="0"/>
        <v>143.75</v>
      </c>
      <c r="M21" s="50"/>
      <c r="N21" s="99">
        <f t="shared" ref="N21:N27" si="2">L21</f>
        <v>143.75</v>
      </c>
      <c r="O21" s="99">
        <v>0</v>
      </c>
      <c r="P21" s="99">
        <v>0</v>
      </c>
      <c r="Q21" s="99">
        <v>0</v>
      </c>
      <c r="R21" s="50"/>
      <c r="S21" s="50"/>
      <c r="T21" s="50"/>
      <c r="U21" s="50"/>
      <c r="V21" s="23"/>
      <c r="W21" s="23"/>
      <c r="X21" s="23"/>
    </row>
    <row r="22" spans="1:26" ht="135" x14ac:dyDescent="0.2">
      <c r="A22" s="64" t="s">
        <v>97</v>
      </c>
      <c r="B22" s="53" t="s">
        <v>98</v>
      </c>
      <c r="C22" s="50" t="s">
        <v>174</v>
      </c>
      <c r="D22" s="177">
        <v>138.75</v>
      </c>
      <c r="E22" s="153">
        <f t="shared" si="1"/>
        <v>138.75</v>
      </c>
      <c r="F22" s="50"/>
      <c r="G22" s="50"/>
      <c r="H22" s="50"/>
      <c r="I22" s="50"/>
      <c r="J22" s="50"/>
      <c r="K22" s="50"/>
      <c r="L22" s="99">
        <f t="shared" si="0"/>
        <v>138.75</v>
      </c>
      <c r="M22" s="50"/>
      <c r="N22" s="99">
        <f t="shared" si="2"/>
        <v>138.75</v>
      </c>
      <c r="O22" s="99">
        <v>0</v>
      </c>
      <c r="P22" s="99">
        <v>0</v>
      </c>
      <c r="Q22" s="99">
        <v>0</v>
      </c>
      <c r="R22" s="50"/>
      <c r="S22" s="50"/>
      <c r="T22" s="50"/>
      <c r="U22" s="50"/>
      <c r="V22" s="23"/>
      <c r="W22" s="23"/>
      <c r="X22" s="23"/>
    </row>
    <row r="23" spans="1:26" ht="150" x14ac:dyDescent="0.2">
      <c r="A23" s="64" t="s">
        <v>99</v>
      </c>
      <c r="B23" s="53" t="s">
        <v>150</v>
      </c>
      <c r="C23" s="50" t="s">
        <v>174</v>
      </c>
      <c r="D23" s="177">
        <v>82.92</v>
      </c>
      <c r="E23" s="153">
        <f t="shared" si="1"/>
        <v>82.92</v>
      </c>
      <c r="F23" s="50"/>
      <c r="G23" s="50"/>
      <c r="H23" s="50"/>
      <c r="I23" s="50"/>
      <c r="J23" s="50"/>
      <c r="K23" s="50"/>
      <c r="L23" s="99">
        <f t="shared" si="0"/>
        <v>82.92</v>
      </c>
      <c r="M23" s="50"/>
      <c r="N23" s="99">
        <f t="shared" si="2"/>
        <v>82.92</v>
      </c>
      <c r="O23" s="99">
        <v>0</v>
      </c>
      <c r="P23" s="99">
        <v>0</v>
      </c>
      <c r="Q23" s="99">
        <v>0</v>
      </c>
      <c r="R23" s="50"/>
      <c r="S23" s="50"/>
      <c r="T23" s="50"/>
      <c r="U23" s="50"/>
      <c r="V23" s="23"/>
      <c r="W23" s="23"/>
      <c r="X23" s="23"/>
    </row>
    <row r="24" spans="1:26" ht="150" x14ac:dyDescent="0.2">
      <c r="A24" s="64" t="s">
        <v>100</v>
      </c>
      <c r="B24" s="54" t="s">
        <v>147</v>
      </c>
      <c r="C24" s="50" t="s">
        <v>174</v>
      </c>
      <c r="D24" s="177">
        <v>83.42</v>
      </c>
      <c r="E24" s="153">
        <f t="shared" si="1"/>
        <v>83.42</v>
      </c>
      <c r="F24" s="50"/>
      <c r="G24" s="50"/>
      <c r="H24" s="50"/>
      <c r="I24" s="50"/>
      <c r="J24" s="50"/>
      <c r="K24" s="50"/>
      <c r="L24" s="99">
        <f t="shared" si="0"/>
        <v>83.42</v>
      </c>
      <c r="M24" s="50"/>
      <c r="N24" s="99">
        <f t="shared" si="2"/>
        <v>83.42</v>
      </c>
      <c r="O24" s="99">
        <v>0</v>
      </c>
      <c r="P24" s="99">
        <v>0</v>
      </c>
      <c r="Q24" s="99">
        <v>0</v>
      </c>
      <c r="R24" s="50"/>
      <c r="S24" s="50"/>
      <c r="T24" s="50"/>
      <c r="U24" s="50"/>
      <c r="V24" s="23"/>
      <c r="W24" s="23"/>
      <c r="X24" s="23"/>
    </row>
    <row r="25" spans="1:26" ht="150" x14ac:dyDescent="0.2">
      <c r="A25" s="64" t="s">
        <v>101</v>
      </c>
      <c r="B25" s="53" t="s">
        <v>148</v>
      </c>
      <c r="C25" s="50" t="s">
        <v>174</v>
      </c>
      <c r="D25" s="177">
        <v>143.75</v>
      </c>
      <c r="E25" s="153">
        <f t="shared" si="1"/>
        <v>143.75</v>
      </c>
      <c r="F25" s="50"/>
      <c r="G25" s="50"/>
      <c r="H25" s="50"/>
      <c r="I25" s="50"/>
      <c r="J25" s="50"/>
      <c r="K25" s="50"/>
      <c r="L25" s="99">
        <f t="shared" si="0"/>
        <v>143.75</v>
      </c>
      <c r="M25" s="50"/>
      <c r="N25" s="99">
        <f t="shared" si="2"/>
        <v>143.75</v>
      </c>
      <c r="O25" s="99">
        <v>0</v>
      </c>
      <c r="P25" s="99">
        <v>0</v>
      </c>
      <c r="Q25" s="99">
        <v>0</v>
      </c>
      <c r="R25" s="50"/>
      <c r="S25" s="50"/>
      <c r="T25" s="50"/>
      <c r="U25" s="50"/>
      <c r="V25" s="23"/>
      <c r="W25" s="23"/>
      <c r="X25" s="23"/>
    </row>
    <row r="26" spans="1:26" ht="150" x14ac:dyDescent="0.2">
      <c r="A26" s="64" t="s">
        <v>102</v>
      </c>
      <c r="B26" s="53" t="s">
        <v>149</v>
      </c>
      <c r="C26" s="50" t="s">
        <v>174</v>
      </c>
      <c r="D26" s="177">
        <v>82.92</v>
      </c>
      <c r="E26" s="153">
        <f t="shared" si="1"/>
        <v>82.92</v>
      </c>
      <c r="F26" s="50"/>
      <c r="G26" s="50"/>
      <c r="H26" s="50"/>
      <c r="I26" s="50"/>
      <c r="J26" s="50"/>
      <c r="K26" s="50"/>
      <c r="L26" s="99">
        <f t="shared" si="0"/>
        <v>82.92</v>
      </c>
      <c r="M26" s="50"/>
      <c r="N26" s="99">
        <f t="shared" si="2"/>
        <v>82.92</v>
      </c>
      <c r="O26" s="99">
        <v>0</v>
      </c>
      <c r="P26" s="99">
        <v>0</v>
      </c>
      <c r="Q26" s="99">
        <v>0</v>
      </c>
      <c r="R26" s="50"/>
      <c r="S26" s="50"/>
      <c r="T26" s="50"/>
      <c r="U26" s="50"/>
      <c r="V26" s="23"/>
      <c r="W26" s="23"/>
      <c r="X26" s="23"/>
    </row>
    <row r="27" spans="1:26" ht="120.75" customHeight="1" x14ac:dyDescent="0.2">
      <c r="A27" s="64" t="s">
        <v>103</v>
      </c>
      <c r="B27" s="53" t="s">
        <v>104</v>
      </c>
      <c r="C27" s="50" t="s">
        <v>174</v>
      </c>
      <c r="D27" s="177">
        <v>143.75</v>
      </c>
      <c r="E27" s="153">
        <f t="shared" si="1"/>
        <v>143.75</v>
      </c>
      <c r="F27" s="50"/>
      <c r="G27" s="50"/>
      <c r="H27" s="50"/>
      <c r="I27" s="50"/>
      <c r="J27" s="50"/>
      <c r="K27" s="50"/>
      <c r="L27" s="99">
        <f t="shared" si="0"/>
        <v>143.75</v>
      </c>
      <c r="M27" s="50"/>
      <c r="N27" s="99">
        <f t="shared" si="2"/>
        <v>143.75</v>
      </c>
      <c r="O27" s="99">
        <v>0</v>
      </c>
      <c r="P27" s="99">
        <v>0</v>
      </c>
      <c r="Q27" s="99">
        <v>0</v>
      </c>
      <c r="R27" s="50"/>
      <c r="S27" s="50"/>
      <c r="T27" s="50"/>
      <c r="U27" s="50"/>
      <c r="V27" s="23"/>
      <c r="W27" s="23"/>
      <c r="X27" s="23"/>
    </row>
    <row r="28" spans="1:26" ht="123" customHeight="1" x14ac:dyDescent="0.2">
      <c r="A28" s="64" t="s">
        <v>105</v>
      </c>
      <c r="B28" s="53" t="s">
        <v>106</v>
      </c>
      <c r="C28" s="50" t="s">
        <v>174</v>
      </c>
      <c r="D28" s="177">
        <v>83.42</v>
      </c>
      <c r="E28" s="153">
        <f t="shared" si="1"/>
        <v>83.42</v>
      </c>
      <c r="F28" s="50"/>
      <c r="G28" s="50"/>
      <c r="H28" s="50"/>
      <c r="I28" s="50"/>
      <c r="J28" s="50"/>
      <c r="K28" s="50"/>
      <c r="L28" s="99">
        <f t="shared" si="0"/>
        <v>83.42</v>
      </c>
      <c r="M28" s="50"/>
      <c r="N28" s="99">
        <v>0</v>
      </c>
      <c r="O28" s="99">
        <f>L28</f>
        <v>83.42</v>
      </c>
      <c r="P28" s="99">
        <v>0</v>
      </c>
      <c r="Q28" s="99">
        <v>0</v>
      </c>
      <c r="R28" s="50"/>
      <c r="S28" s="50"/>
      <c r="T28" s="50"/>
      <c r="U28" s="50"/>
      <c r="V28" s="23"/>
      <c r="W28" s="23"/>
      <c r="X28" s="23"/>
    </row>
    <row r="29" spans="1:26" ht="105" x14ac:dyDescent="0.2">
      <c r="A29" s="64" t="s">
        <v>107</v>
      </c>
      <c r="B29" s="53" t="s">
        <v>144</v>
      </c>
      <c r="C29" s="50" t="s">
        <v>174</v>
      </c>
      <c r="D29" s="177">
        <v>85</v>
      </c>
      <c r="E29" s="153">
        <f t="shared" si="1"/>
        <v>85</v>
      </c>
      <c r="F29" s="50"/>
      <c r="G29" s="50"/>
      <c r="H29" s="50"/>
      <c r="I29" s="50"/>
      <c r="J29" s="50"/>
      <c r="K29" s="50"/>
      <c r="L29" s="99">
        <f t="shared" si="0"/>
        <v>85</v>
      </c>
      <c r="M29" s="50"/>
      <c r="N29" s="99">
        <v>0</v>
      </c>
      <c r="O29" s="99">
        <f>L29</f>
        <v>85</v>
      </c>
      <c r="P29" s="99">
        <v>0</v>
      </c>
      <c r="Q29" s="99">
        <v>0</v>
      </c>
      <c r="R29" s="50"/>
      <c r="S29" s="50"/>
      <c r="T29" s="50"/>
      <c r="U29" s="50"/>
      <c r="V29" s="23"/>
      <c r="W29" s="23"/>
      <c r="X29" s="23"/>
    </row>
    <row r="30" spans="1:26" ht="30.75" customHeight="1" x14ac:dyDescent="0.2">
      <c r="A30" s="64" t="s">
        <v>109</v>
      </c>
      <c r="B30" s="53" t="s">
        <v>108</v>
      </c>
      <c r="C30" s="50" t="s">
        <v>174</v>
      </c>
      <c r="D30" s="177">
        <v>300</v>
      </c>
      <c r="E30" s="153">
        <f t="shared" si="1"/>
        <v>300</v>
      </c>
      <c r="F30" s="50"/>
      <c r="G30" s="50"/>
      <c r="H30" s="50"/>
      <c r="I30" s="50"/>
      <c r="J30" s="50"/>
      <c r="K30" s="50"/>
      <c r="L30" s="99">
        <f t="shared" si="0"/>
        <v>300</v>
      </c>
      <c r="M30" s="50"/>
      <c r="N30" s="99">
        <v>0</v>
      </c>
      <c r="O30" s="99">
        <f>L30</f>
        <v>300</v>
      </c>
      <c r="P30" s="99">
        <v>0</v>
      </c>
      <c r="Q30" s="99">
        <v>0</v>
      </c>
      <c r="R30" s="50"/>
      <c r="S30" s="50"/>
      <c r="T30" s="50"/>
      <c r="U30" s="50"/>
      <c r="V30" s="23"/>
      <c r="W30" s="23"/>
      <c r="X30" s="23"/>
    </row>
    <row r="31" spans="1:26" ht="45" x14ac:dyDescent="0.2">
      <c r="A31" s="64" t="s">
        <v>110</v>
      </c>
      <c r="B31" s="53" t="s">
        <v>173</v>
      </c>
      <c r="C31" s="50" t="s">
        <v>174</v>
      </c>
      <c r="D31" s="177">
        <v>271.90499999999997</v>
      </c>
      <c r="E31" s="153">
        <f t="shared" si="1"/>
        <v>271.90499999999997</v>
      </c>
      <c r="F31" s="50"/>
      <c r="G31" s="50"/>
      <c r="H31" s="50"/>
      <c r="I31" s="50"/>
      <c r="J31" s="50"/>
      <c r="K31" s="50"/>
      <c r="L31" s="99">
        <f t="shared" si="0"/>
        <v>271.90499999999997</v>
      </c>
      <c r="M31" s="50"/>
      <c r="N31" s="99">
        <v>0</v>
      </c>
      <c r="O31" s="99">
        <f>L31</f>
        <v>271.90499999999997</v>
      </c>
      <c r="P31" s="99">
        <v>0</v>
      </c>
      <c r="Q31" s="99">
        <v>0</v>
      </c>
      <c r="R31" s="50"/>
      <c r="S31" s="50"/>
      <c r="T31" s="50"/>
      <c r="U31" s="50"/>
      <c r="V31" s="23"/>
      <c r="W31" s="23"/>
      <c r="X31" s="23"/>
    </row>
    <row r="32" spans="1:26" ht="75" x14ac:dyDescent="0.2">
      <c r="A32" s="64" t="s">
        <v>111</v>
      </c>
      <c r="B32" s="55" t="s">
        <v>349</v>
      </c>
      <c r="C32" s="50" t="s">
        <v>174</v>
      </c>
      <c r="D32" s="177">
        <v>165.89</v>
      </c>
      <c r="E32" s="153">
        <f t="shared" si="1"/>
        <v>165.89</v>
      </c>
      <c r="F32" s="50"/>
      <c r="G32" s="50"/>
      <c r="H32" s="50"/>
      <c r="I32" s="50"/>
      <c r="J32" s="50"/>
      <c r="K32" s="50"/>
      <c r="L32" s="99">
        <f t="shared" si="0"/>
        <v>165.89</v>
      </c>
      <c r="M32" s="50"/>
      <c r="N32" s="99">
        <v>0</v>
      </c>
      <c r="O32" s="99">
        <f>L32</f>
        <v>165.89</v>
      </c>
      <c r="P32" s="99">
        <v>0</v>
      </c>
      <c r="Q32" s="99">
        <v>0</v>
      </c>
      <c r="R32" s="50">
        <f>D32/U32*12</f>
        <v>43.238446806388872</v>
      </c>
      <c r="S32" s="50">
        <f>2*24*365</f>
        <v>17520</v>
      </c>
      <c r="T32" s="50"/>
      <c r="U32" s="50">
        <f>S32*2.62783/1000</f>
        <v>46.039581599999998</v>
      </c>
      <c r="V32" s="23"/>
      <c r="W32" s="23"/>
      <c r="X32" s="23"/>
    </row>
    <row r="33" spans="1:24" ht="75" x14ac:dyDescent="0.2">
      <c r="A33" s="64" t="s">
        <v>112</v>
      </c>
      <c r="B33" s="55" t="s">
        <v>350</v>
      </c>
      <c r="C33" s="50" t="s">
        <v>174</v>
      </c>
      <c r="D33" s="168">
        <v>126.7</v>
      </c>
      <c r="E33" s="153">
        <f t="shared" si="1"/>
        <v>126.7</v>
      </c>
      <c r="F33" s="50"/>
      <c r="G33" s="50"/>
      <c r="H33" s="50"/>
      <c r="I33" s="50"/>
      <c r="J33" s="50"/>
      <c r="K33" s="50"/>
      <c r="L33" s="99">
        <f t="shared" si="0"/>
        <v>126.7</v>
      </c>
      <c r="M33" s="50"/>
      <c r="N33" s="99">
        <v>0</v>
      </c>
      <c r="O33" s="99">
        <v>0</v>
      </c>
      <c r="P33" s="99">
        <f>L33</f>
        <v>126.7</v>
      </c>
      <c r="Q33" s="99">
        <v>0</v>
      </c>
      <c r="R33" s="50">
        <f t="shared" ref="R33:R50" si="3">D33/U33*12</f>
        <v>26.419006379501937</v>
      </c>
      <c r="S33" s="50">
        <f>2.5*24*365</f>
        <v>21900</v>
      </c>
      <c r="T33" s="50"/>
      <c r="U33" s="50">
        <f t="shared" ref="U33:U49" si="4">S33*2.62783/1000</f>
        <v>57.549476999999996</v>
      </c>
      <c r="V33" s="23"/>
      <c r="W33" s="23"/>
      <c r="X33" s="23"/>
    </row>
    <row r="34" spans="1:24" ht="78" customHeight="1" x14ac:dyDescent="0.2">
      <c r="A34" s="64" t="s">
        <v>113</v>
      </c>
      <c r="B34" s="55" t="s">
        <v>351</v>
      </c>
      <c r="C34" s="50" t="s">
        <v>174</v>
      </c>
      <c r="D34" s="168">
        <v>58</v>
      </c>
      <c r="E34" s="153">
        <f t="shared" si="1"/>
        <v>58</v>
      </c>
      <c r="F34" s="50"/>
      <c r="G34" s="50"/>
      <c r="H34" s="50"/>
      <c r="I34" s="50"/>
      <c r="J34" s="50"/>
      <c r="K34" s="50"/>
      <c r="L34" s="99">
        <f t="shared" si="0"/>
        <v>58</v>
      </c>
      <c r="M34" s="50"/>
      <c r="N34" s="99">
        <v>0</v>
      </c>
      <c r="O34" s="99">
        <v>0</v>
      </c>
      <c r="P34" s="99">
        <v>0</v>
      </c>
      <c r="Q34" s="99">
        <f>L34</f>
        <v>58</v>
      </c>
      <c r="R34" s="50" t="e">
        <f>E34/U34*12</f>
        <v>#DIV/0!</v>
      </c>
      <c r="S34" s="50">
        <v>0</v>
      </c>
      <c r="T34" s="50"/>
      <c r="U34" s="50">
        <f t="shared" si="4"/>
        <v>0</v>
      </c>
      <c r="V34" s="23"/>
      <c r="W34" s="23"/>
      <c r="X34" s="23"/>
    </row>
    <row r="35" spans="1:24" ht="75.75" customHeight="1" x14ac:dyDescent="0.2">
      <c r="A35" s="64" t="s">
        <v>114</v>
      </c>
      <c r="B35" s="55" t="s">
        <v>352</v>
      </c>
      <c r="C35" s="50" t="s">
        <v>174</v>
      </c>
      <c r="D35" s="168">
        <v>161.53</v>
      </c>
      <c r="E35" s="153">
        <f t="shared" si="1"/>
        <v>161.53</v>
      </c>
      <c r="F35" s="50"/>
      <c r="G35" s="50"/>
      <c r="H35" s="50"/>
      <c r="I35" s="50"/>
      <c r="J35" s="50"/>
      <c r="K35" s="50"/>
      <c r="L35" s="99">
        <f t="shared" si="0"/>
        <v>161.53</v>
      </c>
      <c r="M35" s="50"/>
      <c r="N35" s="99">
        <v>0</v>
      </c>
      <c r="O35" s="99">
        <v>0</v>
      </c>
      <c r="P35" s="99">
        <v>0</v>
      </c>
      <c r="Q35" s="99">
        <f>L35</f>
        <v>161.53</v>
      </c>
      <c r="R35" s="50">
        <f t="shared" si="3"/>
        <v>84.20406670246544</v>
      </c>
      <c r="S35" s="50">
        <f>1*24*365</f>
        <v>8760</v>
      </c>
      <c r="T35" s="50"/>
      <c r="U35" s="50">
        <f t="shared" si="4"/>
        <v>23.019790799999999</v>
      </c>
      <c r="V35" s="23"/>
      <c r="W35" s="23"/>
      <c r="X35" s="23"/>
    </row>
    <row r="36" spans="1:24" ht="93" customHeight="1" x14ac:dyDescent="0.2">
      <c r="A36" s="64" t="s">
        <v>115</v>
      </c>
      <c r="B36" s="55" t="s">
        <v>353</v>
      </c>
      <c r="C36" s="50" t="s">
        <v>174</v>
      </c>
      <c r="D36" s="168">
        <v>138.72999999999999</v>
      </c>
      <c r="E36" s="153">
        <f t="shared" si="1"/>
        <v>138.72999999999999</v>
      </c>
      <c r="F36" s="50"/>
      <c r="G36" s="50"/>
      <c r="H36" s="50"/>
      <c r="I36" s="50"/>
      <c r="J36" s="50"/>
      <c r="K36" s="50"/>
      <c r="L36" s="99">
        <f t="shared" si="0"/>
        <v>138.72999999999999</v>
      </c>
      <c r="M36" s="50"/>
      <c r="N36" s="99">
        <v>0</v>
      </c>
      <c r="O36" s="99">
        <v>0</v>
      </c>
      <c r="P36" s="99">
        <f>L36</f>
        <v>138.72999999999999</v>
      </c>
      <c r="Q36" s="99">
        <v>0</v>
      </c>
      <c r="R36" s="50">
        <f t="shared" si="3"/>
        <v>36.159320787572057</v>
      </c>
      <c r="S36" s="50">
        <f>2*24*365</f>
        <v>17520</v>
      </c>
      <c r="T36" s="50"/>
      <c r="U36" s="50">
        <f t="shared" si="4"/>
        <v>46.039581599999998</v>
      </c>
      <c r="V36" s="23"/>
      <c r="W36" s="23"/>
      <c r="X36" s="23"/>
    </row>
    <row r="37" spans="1:24" ht="92.25" customHeight="1" x14ac:dyDescent="0.2">
      <c r="A37" s="64" t="s">
        <v>116</v>
      </c>
      <c r="B37" s="55" t="s">
        <v>359</v>
      </c>
      <c r="C37" s="50" t="s">
        <v>174</v>
      </c>
      <c r="D37" s="168">
        <v>58</v>
      </c>
      <c r="E37" s="153">
        <f t="shared" si="1"/>
        <v>58</v>
      </c>
      <c r="F37" s="50"/>
      <c r="G37" s="50"/>
      <c r="H37" s="50"/>
      <c r="I37" s="50"/>
      <c r="J37" s="50"/>
      <c r="K37" s="50"/>
      <c r="L37" s="99">
        <f t="shared" si="0"/>
        <v>58</v>
      </c>
      <c r="M37" s="50"/>
      <c r="N37" s="99">
        <v>0</v>
      </c>
      <c r="O37" s="99">
        <v>0</v>
      </c>
      <c r="P37" s="99">
        <f t="shared" ref="P37:P43" si="5">L37</f>
        <v>58</v>
      </c>
      <c r="Q37" s="99">
        <v>0</v>
      </c>
      <c r="R37" s="50" t="e">
        <f t="shared" si="3"/>
        <v>#DIV/0!</v>
      </c>
      <c r="S37" s="50">
        <v>0</v>
      </c>
      <c r="T37" s="50"/>
      <c r="U37" s="50">
        <f t="shared" si="4"/>
        <v>0</v>
      </c>
      <c r="V37" s="23"/>
      <c r="W37" s="23"/>
      <c r="X37" s="23"/>
    </row>
    <row r="38" spans="1:24" ht="91.5" customHeight="1" x14ac:dyDescent="0.2">
      <c r="A38" s="64" t="s">
        <v>117</v>
      </c>
      <c r="B38" s="55" t="s">
        <v>354</v>
      </c>
      <c r="C38" s="50" t="s">
        <v>174</v>
      </c>
      <c r="D38" s="168">
        <v>58</v>
      </c>
      <c r="E38" s="153">
        <f t="shared" si="1"/>
        <v>58</v>
      </c>
      <c r="F38" s="50"/>
      <c r="G38" s="50"/>
      <c r="H38" s="50"/>
      <c r="I38" s="50"/>
      <c r="J38" s="50"/>
      <c r="K38" s="50"/>
      <c r="L38" s="99">
        <f t="shared" si="0"/>
        <v>58</v>
      </c>
      <c r="M38" s="50"/>
      <c r="N38" s="99">
        <v>0</v>
      </c>
      <c r="O38" s="99">
        <v>0</v>
      </c>
      <c r="P38" s="99">
        <f t="shared" si="5"/>
        <v>58</v>
      </c>
      <c r="Q38" s="99">
        <v>0</v>
      </c>
      <c r="R38" s="50" t="e">
        <f t="shared" si="3"/>
        <v>#DIV/0!</v>
      </c>
      <c r="S38" s="50">
        <v>0</v>
      </c>
      <c r="T38" s="50"/>
      <c r="U38" s="50">
        <f t="shared" si="4"/>
        <v>0</v>
      </c>
      <c r="V38" s="23"/>
      <c r="W38" s="23"/>
      <c r="X38" s="23"/>
    </row>
    <row r="39" spans="1:24" ht="90.75" customHeight="1" x14ac:dyDescent="0.2">
      <c r="A39" s="64" t="s">
        <v>118</v>
      </c>
      <c r="B39" s="55" t="s">
        <v>355</v>
      </c>
      <c r="C39" s="50" t="s">
        <v>174</v>
      </c>
      <c r="D39" s="168">
        <v>120.77</v>
      </c>
      <c r="E39" s="153">
        <f t="shared" si="1"/>
        <v>120.77</v>
      </c>
      <c r="F39" s="50"/>
      <c r="G39" s="50"/>
      <c r="H39" s="50"/>
      <c r="I39" s="50"/>
      <c r="J39" s="50"/>
      <c r="K39" s="50"/>
      <c r="L39" s="99">
        <f t="shared" si="0"/>
        <v>120.77</v>
      </c>
      <c r="M39" s="50"/>
      <c r="N39" s="99">
        <v>0</v>
      </c>
      <c r="O39" s="99">
        <v>0</v>
      </c>
      <c r="P39" s="99">
        <f t="shared" si="5"/>
        <v>120.77</v>
      </c>
      <c r="Q39" s="99">
        <v>0</v>
      </c>
      <c r="R39" s="50">
        <f t="shared" si="3"/>
        <v>13.99028062988884</v>
      </c>
      <c r="S39" s="50">
        <f>4.5*24*365</f>
        <v>39420</v>
      </c>
      <c r="T39" s="50"/>
      <c r="U39" s="50">
        <f t="shared" si="4"/>
        <v>103.58905859999999</v>
      </c>
      <c r="V39" s="23"/>
      <c r="W39" s="23"/>
      <c r="X39" s="23"/>
    </row>
    <row r="40" spans="1:24" ht="75" x14ac:dyDescent="0.2">
      <c r="A40" s="64" t="s">
        <v>119</v>
      </c>
      <c r="B40" s="55" t="s">
        <v>358</v>
      </c>
      <c r="C40" s="50" t="s">
        <v>174</v>
      </c>
      <c r="D40" s="168">
        <v>132.11000000000001</v>
      </c>
      <c r="E40" s="153">
        <f t="shared" si="1"/>
        <v>132.11000000000001</v>
      </c>
      <c r="F40" s="50"/>
      <c r="G40" s="50"/>
      <c r="H40" s="50"/>
      <c r="I40" s="50"/>
      <c r="J40" s="50"/>
      <c r="K40" s="50"/>
      <c r="L40" s="99">
        <f t="shared" si="0"/>
        <v>132.11000000000001</v>
      </c>
      <c r="M40" s="50"/>
      <c r="N40" s="99">
        <v>0</v>
      </c>
      <c r="O40" s="99">
        <v>0</v>
      </c>
      <c r="P40" s="99">
        <f t="shared" si="5"/>
        <v>132.11000000000001</v>
      </c>
      <c r="Q40" s="99">
        <v>0</v>
      </c>
      <c r="R40" s="50" t="e">
        <f t="shared" si="3"/>
        <v>#DIV/0!</v>
      </c>
      <c r="S40" s="50"/>
      <c r="T40" s="50"/>
      <c r="U40" s="50">
        <f t="shared" si="4"/>
        <v>0</v>
      </c>
      <c r="V40" s="23"/>
      <c r="W40" s="23"/>
      <c r="X40" s="23"/>
    </row>
    <row r="41" spans="1:24" ht="77.25" customHeight="1" x14ac:dyDescent="0.2">
      <c r="A41" s="64" t="s">
        <v>120</v>
      </c>
      <c r="B41" s="55" t="s">
        <v>357</v>
      </c>
      <c r="C41" s="50" t="s">
        <v>174</v>
      </c>
      <c r="D41" s="168">
        <v>138.72999999999999</v>
      </c>
      <c r="E41" s="153">
        <f t="shared" si="1"/>
        <v>138.72999999999999</v>
      </c>
      <c r="F41" s="50"/>
      <c r="G41" s="50"/>
      <c r="H41" s="50"/>
      <c r="I41" s="50"/>
      <c r="J41" s="50"/>
      <c r="K41" s="50"/>
      <c r="L41" s="99">
        <f t="shared" si="0"/>
        <v>138.72999999999999</v>
      </c>
      <c r="M41" s="50"/>
      <c r="N41" s="99">
        <v>0</v>
      </c>
      <c r="O41" s="99">
        <v>0</v>
      </c>
      <c r="P41" s="99">
        <f t="shared" si="5"/>
        <v>138.72999999999999</v>
      </c>
      <c r="Q41" s="99">
        <v>0</v>
      </c>
      <c r="R41" s="50" t="e">
        <f t="shared" si="3"/>
        <v>#DIV/0!</v>
      </c>
      <c r="S41" s="50"/>
      <c r="T41" s="50"/>
      <c r="U41" s="50">
        <f t="shared" si="4"/>
        <v>0</v>
      </c>
      <c r="V41" s="23"/>
      <c r="W41" s="23"/>
      <c r="X41" s="23"/>
    </row>
    <row r="42" spans="1:24" ht="91.5" customHeight="1" x14ac:dyDescent="0.2">
      <c r="A42" s="64" t="s">
        <v>121</v>
      </c>
      <c r="B42" s="55" t="s">
        <v>356</v>
      </c>
      <c r="C42" s="50" t="s">
        <v>174</v>
      </c>
      <c r="D42" s="168">
        <v>138.72999999999999</v>
      </c>
      <c r="E42" s="153">
        <f t="shared" si="1"/>
        <v>138.72999999999999</v>
      </c>
      <c r="F42" s="50"/>
      <c r="G42" s="50"/>
      <c r="H42" s="50"/>
      <c r="I42" s="50"/>
      <c r="J42" s="50"/>
      <c r="K42" s="50"/>
      <c r="L42" s="99">
        <f t="shared" si="0"/>
        <v>138.72999999999999</v>
      </c>
      <c r="M42" s="50"/>
      <c r="N42" s="99">
        <v>0</v>
      </c>
      <c r="O42" s="99">
        <v>0</v>
      </c>
      <c r="P42" s="99">
        <f t="shared" si="5"/>
        <v>138.72999999999999</v>
      </c>
      <c r="Q42" s="99">
        <v>0</v>
      </c>
      <c r="R42" s="50">
        <f t="shared" si="3"/>
        <v>36.159320787572057</v>
      </c>
      <c r="S42" s="50">
        <f>2*24*365</f>
        <v>17520</v>
      </c>
      <c r="T42" s="50"/>
      <c r="U42" s="50">
        <f t="shared" si="4"/>
        <v>46.039581599999998</v>
      </c>
      <c r="V42" s="23"/>
      <c r="W42" s="23"/>
      <c r="X42" s="23"/>
    </row>
    <row r="43" spans="1:24" ht="92.25" customHeight="1" x14ac:dyDescent="0.2">
      <c r="A43" s="64" t="s">
        <v>122</v>
      </c>
      <c r="B43" s="55" t="s">
        <v>360</v>
      </c>
      <c r="C43" s="50" t="s">
        <v>174</v>
      </c>
      <c r="D43" s="168">
        <v>58</v>
      </c>
      <c r="E43" s="153">
        <f t="shared" si="1"/>
        <v>58</v>
      </c>
      <c r="F43" s="50"/>
      <c r="G43" s="50"/>
      <c r="H43" s="50"/>
      <c r="I43" s="50"/>
      <c r="J43" s="50"/>
      <c r="K43" s="50"/>
      <c r="L43" s="99">
        <f t="shared" si="0"/>
        <v>58</v>
      </c>
      <c r="M43" s="50"/>
      <c r="N43" s="99">
        <v>0</v>
      </c>
      <c r="O43" s="99">
        <v>0</v>
      </c>
      <c r="P43" s="99">
        <f t="shared" si="5"/>
        <v>58</v>
      </c>
      <c r="Q43" s="99">
        <v>0</v>
      </c>
      <c r="R43" s="50" t="e">
        <f t="shared" si="3"/>
        <v>#DIV/0!</v>
      </c>
      <c r="S43" s="50">
        <v>0</v>
      </c>
      <c r="T43" s="50"/>
      <c r="U43" s="50">
        <f t="shared" si="4"/>
        <v>0</v>
      </c>
      <c r="V43" s="23"/>
      <c r="W43" s="23"/>
      <c r="X43" s="23"/>
    </row>
    <row r="44" spans="1:24" ht="89.25" customHeight="1" x14ac:dyDescent="0.2">
      <c r="A44" s="64" t="s">
        <v>123</v>
      </c>
      <c r="B44" s="55" t="s">
        <v>361</v>
      </c>
      <c r="C44" s="50" t="s">
        <v>174</v>
      </c>
      <c r="D44" s="168">
        <v>58</v>
      </c>
      <c r="E44" s="153">
        <f t="shared" si="1"/>
        <v>58</v>
      </c>
      <c r="F44" s="50"/>
      <c r="G44" s="50"/>
      <c r="H44" s="50"/>
      <c r="I44" s="50"/>
      <c r="J44" s="50"/>
      <c r="K44" s="50"/>
      <c r="L44" s="99">
        <f t="shared" si="0"/>
        <v>58</v>
      </c>
      <c r="M44" s="50"/>
      <c r="N44" s="99">
        <v>0</v>
      </c>
      <c r="O44" s="99">
        <v>0</v>
      </c>
      <c r="P44" s="99">
        <v>0</v>
      </c>
      <c r="Q44" s="99">
        <f t="shared" ref="Q44:Q49" si="6">L44</f>
        <v>58</v>
      </c>
      <c r="R44" s="50" t="e">
        <f t="shared" si="3"/>
        <v>#DIV/0!</v>
      </c>
      <c r="S44" s="50">
        <v>0</v>
      </c>
      <c r="T44" s="50"/>
      <c r="U44" s="50">
        <f t="shared" si="4"/>
        <v>0</v>
      </c>
      <c r="V44" s="23"/>
      <c r="W44" s="23"/>
      <c r="X44" s="23"/>
    </row>
    <row r="45" spans="1:24" ht="90" x14ac:dyDescent="0.2">
      <c r="A45" s="64" t="s">
        <v>145</v>
      </c>
      <c r="B45" s="55" t="s">
        <v>362</v>
      </c>
      <c r="C45" s="50" t="s">
        <v>174</v>
      </c>
      <c r="D45" s="168">
        <v>161.53</v>
      </c>
      <c r="E45" s="153">
        <f t="shared" si="1"/>
        <v>161.53</v>
      </c>
      <c r="F45" s="50"/>
      <c r="G45" s="50"/>
      <c r="H45" s="50"/>
      <c r="I45" s="50"/>
      <c r="J45" s="50"/>
      <c r="K45" s="50"/>
      <c r="L45" s="99">
        <f t="shared" si="0"/>
        <v>161.53</v>
      </c>
      <c r="M45" s="50"/>
      <c r="N45" s="99">
        <v>0</v>
      </c>
      <c r="O45" s="99">
        <v>0</v>
      </c>
      <c r="P45" s="99">
        <v>0</v>
      </c>
      <c r="Q45" s="99">
        <f t="shared" si="6"/>
        <v>161.53</v>
      </c>
      <c r="R45" s="50">
        <f t="shared" si="3"/>
        <v>33.68162668098617</v>
      </c>
      <c r="S45" s="50">
        <f>2.5*24*365</f>
        <v>21900</v>
      </c>
      <c r="T45" s="50"/>
      <c r="U45" s="50">
        <f t="shared" si="4"/>
        <v>57.549476999999996</v>
      </c>
      <c r="V45" s="23"/>
      <c r="W45" s="23"/>
      <c r="X45" s="23"/>
    </row>
    <row r="46" spans="1:24" ht="75" x14ac:dyDescent="0.2">
      <c r="A46" s="64" t="s">
        <v>166</v>
      </c>
      <c r="B46" s="55" t="s">
        <v>363</v>
      </c>
      <c r="C46" s="50" t="s">
        <v>174</v>
      </c>
      <c r="D46" s="178">
        <v>132.11000000000001</v>
      </c>
      <c r="E46" s="153">
        <f t="shared" si="1"/>
        <v>132.11000000000001</v>
      </c>
      <c r="F46" s="50"/>
      <c r="G46" s="50"/>
      <c r="H46" s="50"/>
      <c r="I46" s="50"/>
      <c r="J46" s="50"/>
      <c r="K46" s="50"/>
      <c r="L46" s="99">
        <f t="shared" si="0"/>
        <v>132.11000000000001</v>
      </c>
      <c r="M46" s="50"/>
      <c r="N46" s="99">
        <v>0</v>
      </c>
      <c r="O46" s="99">
        <v>0</v>
      </c>
      <c r="P46" s="99">
        <v>0</v>
      </c>
      <c r="Q46" s="99">
        <f t="shared" si="6"/>
        <v>132.11000000000001</v>
      </c>
      <c r="R46" s="50">
        <f t="shared" si="3"/>
        <v>68.867697963614873</v>
      </c>
      <c r="S46" s="50">
        <f>1*24*365</f>
        <v>8760</v>
      </c>
      <c r="T46" s="50"/>
      <c r="U46" s="50">
        <f t="shared" si="4"/>
        <v>23.019790799999999</v>
      </c>
      <c r="V46" s="23"/>
      <c r="W46" s="23"/>
      <c r="X46" s="23"/>
    </row>
    <row r="47" spans="1:24" ht="78" customHeight="1" x14ac:dyDescent="0.2">
      <c r="A47" s="64" t="s">
        <v>167</v>
      </c>
      <c r="B47" s="55" t="s">
        <v>364</v>
      </c>
      <c r="C47" s="50" t="s">
        <v>174</v>
      </c>
      <c r="D47" s="178">
        <v>161.53</v>
      </c>
      <c r="E47" s="153">
        <f t="shared" si="1"/>
        <v>161.53</v>
      </c>
      <c r="F47" s="50"/>
      <c r="G47" s="50"/>
      <c r="H47" s="50"/>
      <c r="I47" s="50"/>
      <c r="J47" s="50"/>
      <c r="K47" s="50"/>
      <c r="L47" s="99">
        <f t="shared" si="0"/>
        <v>161.53</v>
      </c>
      <c r="M47" s="50"/>
      <c r="N47" s="99">
        <v>0</v>
      </c>
      <c r="O47" s="99">
        <v>0</v>
      </c>
      <c r="P47" s="99">
        <v>0</v>
      </c>
      <c r="Q47" s="99">
        <f t="shared" si="6"/>
        <v>161.53</v>
      </c>
      <c r="R47" s="50">
        <f t="shared" si="3"/>
        <v>84.20406670246544</v>
      </c>
      <c r="S47" s="50">
        <f>1*24*365</f>
        <v>8760</v>
      </c>
      <c r="T47" s="50"/>
      <c r="U47" s="50">
        <f t="shared" si="4"/>
        <v>23.019790799999999</v>
      </c>
      <c r="V47" s="23"/>
      <c r="W47" s="23"/>
      <c r="X47" s="23"/>
    </row>
    <row r="48" spans="1:24" ht="75" x14ac:dyDescent="0.2">
      <c r="A48" s="64" t="s">
        <v>169</v>
      </c>
      <c r="B48" s="55" t="s">
        <v>365</v>
      </c>
      <c r="C48" s="50" t="s">
        <v>174</v>
      </c>
      <c r="D48" s="178">
        <v>114.08</v>
      </c>
      <c r="E48" s="153">
        <f t="shared" si="1"/>
        <v>114.08</v>
      </c>
      <c r="F48" s="50"/>
      <c r="G48" s="50"/>
      <c r="H48" s="50"/>
      <c r="I48" s="50"/>
      <c r="J48" s="50"/>
      <c r="K48" s="50"/>
      <c r="L48" s="99">
        <f t="shared" si="0"/>
        <v>114.08</v>
      </c>
      <c r="M48" s="50"/>
      <c r="N48" s="99">
        <v>0</v>
      </c>
      <c r="O48" s="99">
        <v>0</v>
      </c>
      <c r="P48" s="99">
        <v>0</v>
      </c>
      <c r="Q48" s="99">
        <f t="shared" si="6"/>
        <v>114.08</v>
      </c>
      <c r="R48" s="50">
        <f t="shared" si="3"/>
        <v>99.114714804445597</v>
      </c>
      <c r="S48" s="50">
        <f>0.6*24*365</f>
        <v>5255.9999999999991</v>
      </c>
      <c r="T48" s="50"/>
      <c r="U48" s="50">
        <f t="shared" si="4"/>
        <v>13.811874479999997</v>
      </c>
      <c r="V48" s="23"/>
      <c r="W48" s="23"/>
      <c r="X48" s="23"/>
    </row>
    <row r="49" spans="1:26" ht="75" x14ac:dyDescent="0.2">
      <c r="A49" s="64" t="s">
        <v>170</v>
      </c>
      <c r="B49" s="55" t="s">
        <v>366</v>
      </c>
      <c r="C49" s="50" t="s">
        <v>174</v>
      </c>
      <c r="D49" s="178">
        <v>132.11000000000001</v>
      </c>
      <c r="E49" s="153">
        <f t="shared" si="1"/>
        <v>132.11000000000001</v>
      </c>
      <c r="F49" s="50"/>
      <c r="G49" s="50"/>
      <c r="H49" s="50"/>
      <c r="I49" s="50"/>
      <c r="J49" s="50"/>
      <c r="K49" s="50"/>
      <c r="L49" s="99">
        <f t="shared" si="0"/>
        <v>132.11000000000001</v>
      </c>
      <c r="M49" s="50"/>
      <c r="N49" s="99">
        <v>0</v>
      </c>
      <c r="O49" s="99">
        <v>0</v>
      </c>
      <c r="P49" s="99">
        <v>0</v>
      </c>
      <c r="Q49" s="99">
        <f t="shared" si="6"/>
        <v>132.11000000000001</v>
      </c>
      <c r="R49" s="50">
        <f t="shared" si="3"/>
        <v>38.259832202008255</v>
      </c>
      <c r="S49" s="50">
        <f>1.8*24*365</f>
        <v>15768.000000000002</v>
      </c>
      <c r="T49" s="50"/>
      <c r="U49" s="50">
        <f t="shared" si="4"/>
        <v>41.435623440000001</v>
      </c>
      <c r="V49" s="23"/>
      <c r="W49" s="23"/>
      <c r="X49" s="23"/>
    </row>
    <row r="50" spans="1:26" ht="12.75" x14ac:dyDescent="0.2">
      <c r="A50" s="238" t="s">
        <v>31</v>
      </c>
      <c r="B50" s="238"/>
      <c r="C50" s="238"/>
      <c r="D50" s="179">
        <f>SUM(D20:D49)</f>
        <v>3817.8850000000011</v>
      </c>
      <c r="E50" s="179">
        <f ca="1">SUM(E20:E58)</f>
        <v>3817.8850000000011</v>
      </c>
      <c r="F50" s="24"/>
      <c r="G50" s="24"/>
      <c r="H50" s="24"/>
      <c r="I50" s="96"/>
      <c r="J50" s="24"/>
      <c r="K50" s="96"/>
      <c r="L50" s="145">
        <f>SUM(L20:L49)</f>
        <v>3817.8850000000011</v>
      </c>
      <c r="M50" s="143"/>
      <c r="N50" s="145">
        <f>SUM(N20:N49)</f>
        <v>963.01</v>
      </c>
      <c r="O50" s="145">
        <f t="shared" ref="O50:U50" si="7">SUM(O20:O49)</f>
        <v>906.21500000000003</v>
      </c>
      <c r="P50" s="145">
        <f t="shared" si="7"/>
        <v>969.77</v>
      </c>
      <c r="Q50" s="145">
        <f t="shared" si="7"/>
        <v>978.89</v>
      </c>
      <c r="R50" s="50">
        <f t="shared" si="3"/>
        <v>95.226194728916184</v>
      </c>
      <c r="S50" s="145">
        <f t="shared" si="7"/>
        <v>183084</v>
      </c>
      <c r="T50" s="24"/>
      <c r="U50" s="145">
        <f t="shared" si="7"/>
        <v>481.11362772000007</v>
      </c>
      <c r="V50" s="3"/>
      <c r="W50" s="3"/>
      <c r="X50" s="3"/>
    </row>
    <row r="51" spans="1:26" ht="12" x14ac:dyDescent="0.2">
      <c r="A51" s="22" t="s">
        <v>40</v>
      </c>
      <c r="B51" s="2"/>
      <c r="C51" s="232" t="s">
        <v>68</v>
      </c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1"/>
      <c r="W51" s="21"/>
      <c r="X51" s="21"/>
    </row>
    <row r="52" spans="1:26" ht="60" x14ac:dyDescent="0.2">
      <c r="A52" s="64" t="s">
        <v>384</v>
      </c>
      <c r="B52" s="55" t="s">
        <v>377</v>
      </c>
      <c r="C52" s="50" t="s">
        <v>378</v>
      </c>
      <c r="D52" s="165">
        <v>10000</v>
      </c>
      <c r="E52" s="153"/>
      <c r="F52" s="50"/>
      <c r="G52" s="50"/>
      <c r="H52" s="50"/>
      <c r="I52" s="99">
        <v>10000</v>
      </c>
      <c r="J52" s="50"/>
      <c r="K52" s="50"/>
      <c r="L52" s="99">
        <v>10000</v>
      </c>
      <c r="M52" s="99"/>
      <c r="N52" s="99">
        <v>2500</v>
      </c>
      <c r="O52" s="99">
        <v>2500</v>
      </c>
      <c r="P52" s="99">
        <v>2500</v>
      </c>
      <c r="Q52" s="99">
        <v>2500</v>
      </c>
      <c r="R52" s="99">
        <v>0</v>
      </c>
      <c r="S52" s="99">
        <v>0</v>
      </c>
      <c r="T52" s="99">
        <v>0</v>
      </c>
      <c r="U52" s="99">
        <v>0</v>
      </c>
      <c r="V52" s="23"/>
      <c r="W52" s="23"/>
      <c r="X52" s="23"/>
    </row>
    <row r="53" spans="1:26" x14ac:dyDescent="0.2">
      <c r="A53" s="238" t="s">
        <v>32</v>
      </c>
      <c r="B53" s="238"/>
      <c r="C53" s="238"/>
      <c r="D53" s="165">
        <v>10000</v>
      </c>
      <c r="E53" s="180"/>
      <c r="F53" s="24"/>
      <c r="G53" s="24"/>
      <c r="H53" s="24"/>
      <c r="I53" s="99">
        <v>10000</v>
      </c>
      <c r="J53" s="24"/>
      <c r="K53" s="24"/>
      <c r="L53" s="99">
        <v>10000</v>
      </c>
      <c r="M53" s="26"/>
      <c r="N53" s="96">
        <f>N52</f>
        <v>2500</v>
      </c>
      <c r="O53" s="96">
        <f>O52</f>
        <v>2500</v>
      </c>
      <c r="P53" s="96">
        <f>P52</f>
        <v>2500</v>
      </c>
      <c r="Q53" s="96">
        <f>Q52</f>
        <v>2500</v>
      </c>
      <c r="R53" s="96">
        <v>0</v>
      </c>
      <c r="S53" s="96">
        <v>0</v>
      </c>
      <c r="T53" s="96">
        <v>0</v>
      </c>
      <c r="U53" s="96">
        <v>0</v>
      </c>
      <c r="V53" s="3"/>
      <c r="W53" s="3"/>
      <c r="X53" s="3"/>
    </row>
    <row r="54" spans="1:26" s="48" customFormat="1" ht="12" x14ac:dyDescent="0.2">
      <c r="A54" s="44" t="s">
        <v>39</v>
      </c>
      <c r="B54" s="45"/>
      <c r="C54" s="300" t="s">
        <v>81</v>
      </c>
      <c r="D54" s="300"/>
      <c r="E54" s="300"/>
      <c r="F54" s="300"/>
      <c r="G54" s="300"/>
      <c r="H54" s="300"/>
      <c r="I54" s="300"/>
      <c r="J54" s="300"/>
      <c r="K54" s="300"/>
      <c r="L54" s="300"/>
      <c r="M54" s="300"/>
      <c r="N54" s="300"/>
      <c r="O54" s="300"/>
      <c r="P54" s="300"/>
      <c r="Q54" s="300"/>
      <c r="R54" s="300"/>
      <c r="S54" s="300"/>
      <c r="T54" s="300"/>
      <c r="U54" s="300"/>
      <c r="V54" s="46"/>
      <c r="W54" s="46"/>
      <c r="X54" s="46"/>
      <c r="Y54" s="47"/>
      <c r="Z54" s="47"/>
    </row>
    <row r="55" spans="1:26" x14ac:dyDescent="0.2">
      <c r="A55" s="29"/>
      <c r="B55" s="24"/>
      <c r="C55" s="26"/>
      <c r="D55" s="181"/>
      <c r="E55" s="180"/>
      <c r="F55" s="9"/>
      <c r="G55" s="9"/>
      <c r="H55" s="9"/>
      <c r="I55" s="9"/>
      <c r="J55" s="9"/>
      <c r="K55" s="9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1"/>
      <c r="W55" s="21"/>
      <c r="X55" s="21"/>
    </row>
    <row r="56" spans="1:26" x14ac:dyDescent="0.2">
      <c r="A56" s="238" t="s">
        <v>33</v>
      </c>
      <c r="B56" s="238"/>
      <c r="C56" s="238"/>
      <c r="D56" s="180"/>
      <c r="E56" s="180"/>
      <c r="F56" s="24"/>
      <c r="G56" s="24"/>
      <c r="H56" s="24"/>
      <c r="I56" s="24"/>
      <c r="J56" s="24"/>
      <c r="K56" s="24"/>
      <c r="L56" s="26"/>
      <c r="M56" s="26"/>
      <c r="N56" s="24"/>
      <c r="O56" s="24"/>
      <c r="P56" s="24"/>
      <c r="Q56" s="24"/>
      <c r="R56" s="24"/>
      <c r="S56" s="24"/>
      <c r="T56" s="24"/>
      <c r="U56" s="24"/>
      <c r="V56" s="27"/>
      <c r="W56" s="27"/>
      <c r="X56" s="27"/>
    </row>
    <row r="57" spans="1:26" ht="12" x14ac:dyDescent="0.2">
      <c r="A57" s="22" t="s">
        <v>34</v>
      </c>
      <c r="B57" s="28"/>
      <c r="C57" s="234" t="s">
        <v>24</v>
      </c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  <c r="R57" s="234"/>
      <c r="S57" s="234"/>
      <c r="T57" s="234"/>
      <c r="U57" s="234"/>
      <c r="V57" s="27"/>
      <c r="W57" s="27"/>
      <c r="X57" s="27"/>
    </row>
    <row r="58" spans="1:26" ht="75" x14ac:dyDescent="0.2">
      <c r="A58" s="64" t="s">
        <v>292</v>
      </c>
      <c r="B58" s="55" t="s">
        <v>379</v>
      </c>
      <c r="C58" s="50" t="s">
        <v>382</v>
      </c>
      <c r="D58" s="165">
        <v>17000</v>
      </c>
      <c r="E58" s="153"/>
      <c r="F58" s="50"/>
      <c r="G58" s="50"/>
      <c r="H58" s="50"/>
      <c r="I58" s="50"/>
      <c r="J58" s="50"/>
      <c r="K58" s="99">
        <v>17000</v>
      </c>
      <c r="L58" s="50"/>
      <c r="M58" s="99">
        <f>D58</f>
        <v>17000</v>
      </c>
      <c r="N58" s="99">
        <v>2000</v>
      </c>
      <c r="O58" s="99">
        <v>5000</v>
      </c>
      <c r="P58" s="99">
        <v>5000</v>
      </c>
      <c r="Q58" s="99">
        <v>5000</v>
      </c>
      <c r="R58" s="99">
        <v>0</v>
      </c>
      <c r="S58" s="99">
        <v>0</v>
      </c>
      <c r="T58" s="99">
        <v>0</v>
      </c>
      <c r="U58" s="99">
        <v>0</v>
      </c>
      <c r="V58" s="23"/>
      <c r="W58" s="23"/>
      <c r="X58" s="23"/>
    </row>
    <row r="59" spans="1:26" ht="12" x14ac:dyDescent="0.2">
      <c r="A59" s="238" t="s">
        <v>35</v>
      </c>
      <c r="B59" s="238"/>
      <c r="C59" s="238"/>
      <c r="D59" s="165">
        <v>17000</v>
      </c>
      <c r="E59" s="145"/>
      <c r="F59" s="62"/>
      <c r="G59" s="62"/>
      <c r="H59" s="62"/>
      <c r="I59" s="62"/>
      <c r="J59" s="62"/>
      <c r="K59" s="62">
        <f>SUM(K52:K58)</f>
        <v>17000</v>
      </c>
      <c r="L59" s="62"/>
      <c r="M59" s="62">
        <f>SUM(M52:M58)</f>
        <v>17000</v>
      </c>
      <c r="N59" s="62">
        <f>N58</f>
        <v>2000</v>
      </c>
      <c r="O59" s="62">
        <f>O58</f>
        <v>5000</v>
      </c>
      <c r="P59" s="62">
        <f>P58</f>
        <v>5000</v>
      </c>
      <c r="Q59" s="62">
        <f>Q58</f>
        <v>5000</v>
      </c>
      <c r="R59" s="99">
        <v>0</v>
      </c>
      <c r="S59" s="99">
        <v>0</v>
      </c>
      <c r="T59" s="99">
        <v>0</v>
      </c>
      <c r="U59" s="99">
        <v>0</v>
      </c>
      <c r="V59" s="21"/>
      <c r="W59" s="21"/>
      <c r="X59" s="21"/>
    </row>
    <row r="60" spans="1:26" ht="12" x14ac:dyDescent="0.2">
      <c r="A60" s="22" t="s">
        <v>37</v>
      </c>
      <c r="B60" s="234" t="s">
        <v>65</v>
      </c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  <c r="V60" s="3"/>
      <c r="W60" s="3"/>
      <c r="X60" s="3"/>
    </row>
    <row r="61" spans="1:26" x14ac:dyDescent="0.2">
      <c r="A61" s="5"/>
      <c r="B61" s="2"/>
      <c r="C61" s="30"/>
      <c r="D61" s="176"/>
      <c r="E61" s="180"/>
      <c r="F61" s="9"/>
      <c r="G61" s="9"/>
      <c r="H61" s="9"/>
      <c r="I61" s="9"/>
      <c r="J61" s="9"/>
      <c r="K61" s="9"/>
      <c r="L61" s="31"/>
      <c r="M61" s="31"/>
      <c r="N61" s="31"/>
      <c r="O61" s="30"/>
      <c r="P61" s="30"/>
      <c r="Q61" s="30"/>
      <c r="R61" s="30"/>
      <c r="S61" s="30"/>
      <c r="T61" s="30"/>
      <c r="U61" s="30"/>
      <c r="V61" s="21"/>
      <c r="W61" s="21"/>
      <c r="X61" s="21"/>
    </row>
    <row r="62" spans="1:26" x14ac:dyDescent="0.2">
      <c r="A62" s="238" t="s">
        <v>36</v>
      </c>
      <c r="B62" s="234"/>
      <c r="C62" s="234"/>
      <c r="D62" s="181"/>
      <c r="E62" s="180"/>
      <c r="F62" s="24"/>
      <c r="G62" s="24"/>
      <c r="H62" s="24"/>
      <c r="I62" s="24"/>
      <c r="J62" s="24"/>
      <c r="K62" s="24"/>
      <c r="L62" s="26"/>
      <c r="M62" s="26"/>
      <c r="N62" s="26"/>
      <c r="O62" s="24"/>
      <c r="P62" s="24"/>
      <c r="Q62" s="24"/>
      <c r="R62" s="24"/>
      <c r="S62" s="24"/>
      <c r="T62" s="30"/>
      <c r="U62" s="30"/>
      <c r="V62" s="27"/>
      <c r="W62" s="27"/>
      <c r="X62" s="27"/>
    </row>
    <row r="63" spans="1:26" ht="12" x14ac:dyDescent="0.2">
      <c r="A63" s="22" t="s">
        <v>47</v>
      </c>
      <c r="B63" s="234" t="s">
        <v>19</v>
      </c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  <c r="R63" s="234"/>
      <c r="S63" s="234"/>
      <c r="T63" s="234"/>
      <c r="U63" s="234"/>
      <c r="V63" s="27"/>
      <c r="W63" s="27"/>
      <c r="X63" s="27"/>
    </row>
    <row r="64" spans="1:26" x14ac:dyDescent="0.2">
      <c r="A64" s="5"/>
      <c r="B64" s="2"/>
      <c r="C64" s="30"/>
      <c r="D64" s="176"/>
      <c r="E64" s="180"/>
      <c r="F64" s="9"/>
      <c r="G64" s="9"/>
      <c r="H64" s="9"/>
      <c r="I64" s="9"/>
      <c r="J64" s="9"/>
      <c r="K64" s="9"/>
      <c r="L64" s="31"/>
      <c r="M64" s="31"/>
      <c r="N64" s="30"/>
      <c r="O64" s="30"/>
      <c r="P64" s="30"/>
      <c r="Q64" s="30"/>
      <c r="R64" s="30"/>
      <c r="S64" s="30"/>
      <c r="T64" s="31"/>
      <c r="U64" s="31"/>
      <c r="V64" s="27"/>
      <c r="W64" s="27"/>
      <c r="X64" s="27"/>
    </row>
    <row r="65" spans="1:24" x14ac:dyDescent="0.2">
      <c r="A65" s="238" t="s">
        <v>38</v>
      </c>
      <c r="B65" s="238"/>
      <c r="C65" s="238"/>
      <c r="D65" s="180"/>
      <c r="E65" s="180"/>
      <c r="F65" s="24"/>
      <c r="G65" s="24"/>
      <c r="H65" s="24"/>
      <c r="I65" s="24"/>
      <c r="J65" s="24"/>
      <c r="K65" s="24"/>
      <c r="L65" s="26"/>
      <c r="M65" s="26"/>
      <c r="N65" s="24"/>
      <c r="O65" s="24"/>
      <c r="P65" s="24"/>
      <c r="Q65" s="24"/>
      <c r="R65" s="24"/>
      <c r="S65" s="30"/>
      <c r="T65" s="30"/>
      <c r="U65" s="30"/>
      <c r="V65" s="27"/>
      <c r="W65" s="27"/>
      <c r="X65" s="27"/>
    </row>
    <row r="66" spans="1:24" ht="12" x14ac:dyDescent="0.2">
      <c r="A66" s="22" t="s">
        <v>48</v>
      </c>
      <c r="B66" s="28"/>
      <c r="C66" s="232" t="s">
        <v>18</v>
      </c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2"/>
    </row>
    <row r="67" spans="1:24" x14ac:dyDescent="0.2">
      <c r="A67" s="5"/>
      <c r="B67" s="2"/>
      <c r="C67" s="30"/>
      <c r="D67" s="176"/>
      <c r="E67" s="180"/>
      <c r="F67" s="9"/>
      <c r="G67" s="9"/>
      <c r="H67" s="9"/>
      <c r="I67" s="9"/>
      <c r="J67" s="9"/>
      <c r="K67" s="9"/>
      <c r="L67" s="31"/>
      <c r="M67" s="31"/>
      <c r="N67" s="31"/>
      <c r="O67" s="30"/>
      <c r="P67" s="30"/>
      <c r="Q67" s="30"/>
      <c r="R67" s="30"/>
      <c r="S67" s="30"/>
      <c r="T67" s="30"/>
      <c r="U67" s="30"/>
      <c r="V67" s="27"/>
      <c r="W67" s="27"/>
      <c r="X67" s="27"/>
    </row>
    <row r="68" spans="1:24" x14ac:dyDescent="0.2">
      <c r="A68" s="238" t="s">
        <v>49</v>
      </c>
      <c r="B68" s="234"/>
      <c r="C68" s="234"/>
      <c r="D68" s="181"/>
      <c r="E68" s="180"/>
      <c r="F68" s="24"/>
      <c r="G68" s="24"/>
      <c r="H68" s="24"/>
      <c r="I68" s="24"/>
      <c r="J68" s="24"/>
      <c r="K68" s="24"/>
      <c r="L68" s="26"/>
      <c r="M68" s="26"/>
      <c r="N68" s="26"/>
      <c r="O68" s="24"/>
      <c r="P68" s="24"/>
      <c r="Q68" s="24"/>
      <c r="R68" s="24"/>
      <c r="S68" s="24"/>
      <c r="T68" s="30"/>
      <c r="U68" s="30"/>
      <c r="V68" s="3"/>
      <c r="W68" s="3"/>
      <c r="X68" s="3"/>
    </row>
    <row r="69" spans="1:24" x14ac:dyDescent="0.2">
      <c r="A69" s="25"/>
      <c r="B69" s="25"/>
      <c r="C69" s="25"/>
      <c r="D69" s="181"/>
      <c r="E69" s="181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3"/>
      <c r="W69" s="3"/>
      <c r="X69" s="3"/>
    </row>
    <row r="70" spans="1:24" ht="12" x14ac:dyDescent="0.2">
      <c r="A70" s="5" t="s">
        <v>50</v>
      </c>
      <c r="B70" s="2"/>
      <c r="C70" s="234" t="s">
        <v>20</v>
      </c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  <c r="R70" s="234"/>
      <c r="S70" s="234"/>
      <c r="T70" s="234"/>
      <c r="U70" s="234"/>
    </row>
    <row r="71" spans="1:24" x14ac:dyDescent="0.2">
      <c r="A71" s="5"/>
      <c r="B71" s="2"/>
      <c r="C71" s="30"/>
      <c r="D71" s="176"/>
      <c r="E71" s="180"/>
      <c r="F71" s="9"/>
      <c r="G71" s="9"/>
      <c r="H71" s="9"/>
      <c r="I71" s="9"/>
      <c r="J71" s="9"/>
      <c r="K71" s="9"/>
      <c r="L71" s="9"/>
      <c r="M71" s="9"/>
      <c r="N71" s="30"/>
      <c r="O71" s="30"/>
      <c r="P71" s="30"/>
      <c r="Q71" s="30"/>
      <c r="R71" s="30"/>
      <c r="S71" s="30"/>
      <c r="T71" s="30"/>
      <c r="U71" s="30"/>
      <c r="V71" s="27"/>
      <c r="W71" s="27"/>
      <c r="X71" s="27"/>
    </row>
    <row r="72" spans="1:24" x14ac:dyDescent="0.2">
      <c r="A72" s="238" t="s">
        <v>51</v>
      </c>
      <c r="B72" s="238"/>
      <c r="C72" s="238"/>
      <c r="D72" s="180"/>
      <c r="E72" s="180"/>
      <c r="F72" s="24"/>
      <c r="G72" s="24"/>
      <c r="H72" s="24"/>
      <c r="I72" s="24"/>
      <c r="J72" s="24"/>
      <c r="K72" s="24"/>
      <c r="L72" s="26"/>
      <c r="M72" s="26"/>
      <c r="N72" s="24"/>
      <c r="O72" s="24"/>
      <c r="P72" s="24"/>
      <c r="Q72" s="24"/>
      <c r="R72" s="24"/>
      <c r="S72" s="26"/>
      <c r="T72" s="26"/>
      <c r="U72" s="26"/>
      <c r="V72" s="3"/>
      <c r="W72" s="3"/>
      <c r="X72" s="3"/>
    </row>
    <row r="73" spans="1:24" ht="12.75" x14ac:dyDescent="0.2">
      <c r="A73" s="238" t="s">
        <v>25</v>
      </c>
      <c r="B73" s="238"/>
      <c r="C73" s="238"/>
      <c r="D73" s="182">
        <f>D50+D53+D59</f>
        <v>30817.885000000002</v>
      </c>
      <c r="E73" s="182">
        <f ca="1">E50</f>
        <v>3817.8850000000011</v>
      </c>
      <c r="F73" s="30"/>
      <c r="G73" s="30"/>
      <c r="H73" s="30"/>
      <c r="I73" s="66">
        <f>I50+I53+I59</f>
        <v>10000</v>
      </c>
      <c r="J73" s="30"/>
      <c r="K73" s="66">
        <f>K50+K53+K59</f>
        <v>17000</v>
      </c>
      <c r="L73" s="66">
        <f>L50+L53+L59</f>
        <v>13817.885000000002</v>
      </c>
      <c r="M73" s="66">
        <f>M50+M53+M59</f>
        <v>17000</v>
      </c>
      <c r="N73" s="66">
        <f t="shared" ref="N73:U73" si="8">N50+N53+N59</f>
        <v>5463.01</v>
      </c>
      <c r="O73" s="66">
        <f t="shared" si="8"/>
        <v>8406.2150000000001</v>
      </c>
      <c r="P73" s="66">
        <f t="shared" si="8"/>
        <v>8469.77</v>
      </c>
      <c r="Q73" s="66">
        <f t="shared" si="8"/>
        <v>8478.89</v>
      </c>
      <c r="R73" s="66">
        <f t="shared" si="8"/>
        <v>95.226194728916184</v>
      </c>
      <c r="S73" s="66">
        <f t="shared" si="8"/>
        <v>183084</v>
      </c>
      <c r="T73" s="66">
        <f t="shared" si="8"/>
        <v>0</v>
      </c>
      <c r="U73" s="66">
        <f t="shared" si="8"/>
        <v>481.11362772000007</v>
      </c>
      <c r="V73" s="27"/>
      <c r="W73" s="27"/>
      <c r="X73" s="27"/>
    </row>
    <row r="74" spans="1:24" ht="12" x14ac:dyDescent="0.2">
      <c r="A74" s="32" t="s">
        <v>21</v>
      </c>
      <c r="B74" s="33"/>
      <c r="C74" s="303" t="s">
        <v>79</v>
      </c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5"/>
      <c r="V74" s="27"/>
      <c r="W74" s="27"/>
      <c r="X74" s="27"/>
    </row>
    <row r="75" spans="1:24" ht="12" x14ac:dyDescent="0.2">
      <c r="A75" s="5" t="s">
        <v>42</v>
      </c>
      <c r="B75" s="34"/>
      <c r="C75" s="228" t="s">
        <v>67</v>
      </c>
      <c r="D75" s="229"/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  <c r="P75" s="229"/>
      <c r="Q75" s="229"/>
      <c r="R75" s="229"/>
      <c r="S75" s="229"/>
      <c r="T75" s="229"/>
      <c r="U75" s="230"/>
      <c r="V75" s="3"/>
      <c r="W75" s="3"/>
      <c r="X75" s="3"/>
    </row>
    <row r="76" spans="1:24" ht="120" x14ac:dyDescent="0.2">
      <c r="A76" s="65" t="s">
        <v>124</v>
      </c>
      <c r="B76" s="53" t="s">
        <v>367</v>
      </c>
      <c r="C76" s="50" t="s">
        <v>174</v>
      </c>
      <c r="D76" s="183">
        <v>306</v>
      </c>
      <c r="E76" s="153">
        <f>D76</f>
        <v>306</v>
      </c>
      <c r="F76" s="50"/>
      <c r="G76" s="50"/>
      <c r="H76" s="50"/>
      <c r="I76" s="50"/>
      <c r="J76" s="50"/>
      <c r="K76" s="50"/>
      <c r="L76" s="50"/>
      <c r="M76" s="99">
        <f>D76</f>
        <v>306</v>
      </c>
      <c r="N76" s="99">
        <f>M76</f>
        <v>306</v>
      </c>
      <c r="O76" s="99">
        <v>0</v>
      </c>
      <c r="P76" s="99">
        <v>0</v>
      </c>
      <c r="Q76" s="99">
        <v>0</v>
      </c>
      <c r="R76" s="50"/>
      <c r="S76" s="50"/>
      <c r="T76" s="50"/>
      <c r="U76" s="50"/>
      <c r="V76" s="3"/>
      <c r="W76" s="3"/>
      <c r="X76" s="3"/>
    </row>
    <row r="77" spans="1:24" ht="120" x14ac:dyDescent="0.2">
      <c r="A77" s="65" t="s">
        <v>126</v>
      </c>
      <c r="B77" s="53" t="s">
        <v>368</v>
      </c>
      <c r="C77" s="50" t="s">
        <v>174</v>
      </c>
      <c r="D77" s="183">
        <v>306</v>
      </c>
      <c r="E77" s="153">
        <f t="shared" ref="E77:E85" si="9">D77</f>
        <v>306</v>
      </c>
      <c r="F77" s="50"/>
      <c r="G77" s="50"/>
      <c r="H77" s="50"/>
      <c r="I77" s="50"/>
      <c r="J77" s="50"/>
      <c r="K77" s="50"/>
      <c r="L77" s="50"/>
      <c r="M77" s="99">
        <f t="shared" ref="M77:M85" si="10">D77</f>
        <v>306</v>
      </c>
      <c r="N77" s="99">
        <f>M77</f>
        <v>306</v>
      </c>
      <c r="O77" s="99">
        <v>0</v>
      </c>
      <c r="P77" s="99">
        <v>0</v>
      </c>
      <c r="Q77" s="99">
        <v>0</v>
      </c>
      <c r="R77" s="50"/>
      <c r="S77" s="50"/>
      <c r="T77" s="50"/>
      <c r="U77" s="50"/>
      <c r="V77" s="3"/>
      <c r="W77" s="3"/>
      <c r="X77" s="3"/>
    </row>
    <row r="78" spans="1:24" ht="120" x14ac:dyDescent="0.2">
      <c r="A78" s="65" t="s">
        <v>128</v>
      </c>
      <c r="B78" s="53" t="s">
        <v>369</v>
      </c>
      <c r="C78" s="50" t="s">
        <v>174</v>
      </c>
      <c r="D78" s="183">
        <v>306</v>
      </c>
      <c r="E78" s="153">
        <f t="shared" si="9"/>
        <v>306</v>
      </c>
      <c r="F78" s="50"/>
      <c r="G78" s="50"/>
      <c r="H78" s="50"/>
      <c r="I78" s="50"/>
      <c r="J78" s="50"/>
      <c r="K78" s="50"/>
      <c r="L78" s="50"/>
      <c r="M78" s="99">
        <f t="shared" si="10"/>
        <v>306</v>
      </c>
      <c r="N78" s="99">
        <v>0</v>
      </c>
      <c r="O78" s="99">
        <f>M78</f>
        <v>306</v>
      </c>
      <c r="P78" s="99">
        <v>0</v>
      </c>
      <c r="Q78" s="99">
        <v>0</v>
      </c>
      <c r="R78" s="50"/>
      <c r="S78" s="50"/>
      <c r="T78" s="50"/>
      <c r="U78" s="50"/>
      <c r="V78" s="3"/>
      <c r="W78" s="3"/>
      <c r="X78" s="3"/>
    </row>
    <row r="79" spans="1:24" ht="120" x14ac:dyDescent="0.2">
      <c r="A79" s="65" t="s">
        <v>130</v>
      </c>
      <c r="B79" s="53" t="s">
        <v>370</v>
      </c>
      <c r="C79" s="50" t="s">
        <v>174</v>
      </c>
      <c r="D79" s="183">
        <v>306</v>
      </c>
      <c r="E79" s="153">
        <f t="shared" si="9"/>
        <v>306</v>
      </c>
      <c r="F79" s="50"/>
      <c r="G79" s="50"/>
      <c r="H79" s="50"/>
      <c r="I79" s="50"/>
      <c r="J79" s="50"/>
      <c r="K79" s="50"/>
      <c r="L79" s="50"/>
      <c r="M79" s="99">
        <f t="shared" si="10"/>
        <v>306</v>
      </c>
      <c r="N79" s="99">
        <v>0</v>
      </c>
      <c r="O79" s="99">
        <f>M79</f>
        <v>306</v>
      </c>
      <c r="P79" s="99">
        <v>0</v>
      </c>
      <c r="Q79" s="99">
        <v>0</v>
      </c>
      <c r="R79" s="50"/>
      <c r="S79" s="50"/>
      <c r="T79" s="50"/>
      <c r="U79" s="50"/>
      <c r="V79" s="3"/>
      <c r="W79" s="3"/>
      <c r="X79" s="3"/>
    </row>
    <row r="80" spans="1:24" ht="120" x14ac:dyDescent="0.2">
      <c r="A80" s="65" t="s">
        <v>132</v>
      </c>
      <c r="B80" s="53" t="s">
        <v>371</v>
      </c>
      <c r="C80" s="50" t="s">
        <v>174</v>
      </c>
      <c r="D80" s="183">
        <v>306</v>
      </c>
      <c r="E80" s="153">
        <f t="shared" si="9"/>
        <v>306</v>
      </c>
      <c r="F80" s="50"/>
      <c r="G80" s="50"/>
      <c r="H80" s="50"/>
      <c r="I80" s="50"/>
      <c r="J80" s="50"/>
      <c r="K80" s="50"/>
      <c r="L80" s="50"/>
      <c r="M80" s="99">
        <f t="shared" si="10"/>
        <v>306</v>
      </c>
      <c r="N80" s="99">
        <v>0</v>
      </c>
      <c r="O80" s="99">
        <v>0</v>
      </c>
      <c r="P80" s="99">
        <f>M80</f>
        <v>306</v>
      </c>
      <c r="Q80" s="99">
        <v>0</v>
      </c>
      <c r="R80" s="50"/>
      <c r="S80" s="50"/>
      <c r="T80" s="50"/>
      <c r="U80" s="50"/>
      <c r="V80" s="3"/>
      <c r="W80" s="3"/>
      <c r="X80" s="3"/>
    </row>
    <row r="81" spans="1:24" ht="120" x14ac:dyDescent="0.2">
      <c r="A81" s="65" t="s">
        <v>134</v>
      </c>
      <c r="B81" s="53" t="s">
        <v>372</v>
      </c>
      <c r="C81" s="50" t="s">
        <v>174</v>
      </c>
      <c r="D81" s="183">
        <v>306</v>
      </c>
      <c r="E81" s="153">
        <f t="shared" si="9"/>
        <v>306</v>
      </c>
      <c r="F81" s="50"/>
      <c r="G81" s="50"/>
      <c r="H81" s="50"/>
      <c r="I81" s="50"/>
      <c r="J81" s="50"/>
      <c r="K81" s="50"/>
      <c r="L81" s="50"/>
      <c r="M81" s="99">
        <f t="shared" si="10"/>
        <v>306</v>
      </c>
      <c r="N81" s="99">
        <v>0</v>
      </c>
      <c r="O81" s="99">
        <v>0</v>
      </c>
      <c r="P81" s="99">
        <f>M81</f>
        <v>306</v>
      </c>
      <c r="Q81" s="99">
        <v>0</v>
      </c>
      <c r="R81" s="50"/>
      <c r="S81" s="50"/>
      <c r="T81" s="50"/>
      <c r="U81" s="50"/>
      <c r="V81" s="3"/>
      <c r="W81" s="3"/>
      <c r="X81" s="3"/>
    </row>
    <row r="82" spans="1:24" ht="120" x14ac:dyDescent="0.2">
      <c r="A82" s="65" t="s">
        <v>136</v>
      </c>
      <c r="B82" s="53" t="s">
        <v>373</v>
      </c>
      <c r="C82" s="50" t="s">
        <v>174</v>
      </c>
      <c r="D82" s="183">
        <v>307.10000000000002</v>
      </c>
      <c r="E82" s="153">
        <f t="shared" si="9"/>
        <v>307.10000000000002</v>
      </c>
      <c r="F82" s="50"/>
      <c r="G82" s="50"/>
      <c r="H82" s="50"/>
      <c r="I82" s="50"/>
      <c r="J82" s="50"/>
      <c r="K82" s="50"/>
      <c r="L82" s="50"/>
      <c r="M82" s="99">
        <f t="shared" si="10"/>
        <v>307.10000000000002</v>
      </c>
      <c r="N82" s="99">
        <v>0</v>
      </c>
      <c r="O82" s="99">
        <v>0</v>
      </c>
      <c r="P82" s="99">
        <f>M82</f>
        <v>307.10000000000002</v>
      </c>
      <c r="Q82" s="99">
        <v>0</v>
      </c>
      <c r="R82" s="50"/>
      <c r="S82" s="50"/>
      <c r="T82" s="50"/>
      <c r="U82" s="50"/>
      <c r="V82" s="3"/>
      <c r="W82" s="3"/>
      <c r="X82" s="3"/>
    </row>
    <row r="83" spans="1:24" ht="120" x14ac:dyDescent="0.2">
      <c r="A83" s="65" t="s">
        <v>138</v>
      </c>
      <c r="B83" s="53" t="s">
        <v>374</v>
      </c>
      <c r="C83" s="50" t="s">
        <v>174</v>
      </c>
      <c r="D83" s="183">
        <v>307.10000000000002</v>
      </c>
      <c r="E83" s="153">
        <f t="shared" si="9"/>
        <v>307.10000000000002</v>
      </c>
      <c r="F83" s="50"/>
      <c r="G83" s="50"/>
      <c r="H83" s="50"/>
      <c r="I83" s="50"/>
      <c r="J83" s="50"/>
      <c r="K83" s="50"/>
      <c r="L83" s="50"/>
      <c r="M83" s="99">
        <f t="shared" si="10"/>
        <v>307.10000000000002</v>
      </c>
      <c r="N83" s="99">
        <v>0</v>
      </c>
      <c r="O83" s="99">
        <v>0</v>
      </c>
      <c r="P83" s="99">
        <v>0</v>
      </c>
      <c r="Q83" s="99">
        <f>M83</f>
        <v>307.10000000000002</v>
      </c>
      <c r="R83" s="50"/>
      <c r="S83" s="50"/>
      <c r="T83" s="50"/>
      <c r="U83" s="50"/>
      <c r="V83" s="3"/>
      <c r="W83" s="3"/>
      <c r="X83" s="3"/>
    </row>
    <row r="84" spans="1:24" ht="120" x14ac:dyDescent="0.2">
      <c r="A84" s="65" t="s">
        <v>140</v>
      </c>
      <c r="B84" s="53" t="s">
        <v>375</v>
      </c>
      <c r="C84" s="50" t="s">
        <v>174</v>
      </c>
      <c r="D84" s="183">
        <v>307.10000000000002</v>
      </c>
      <c r="E84" s="153">
        <f t="shared" si="9"/>
        <v>307.10000000000002</v>
      </c>
      <c r="F84" s="50"/>
      <c r="G84" s="50"/>
      <c r="H84" s="50"/>
      <c r="I84" s="50"/>
      <c r="J84" s="50"/>
      <c r="K84" s="50"/>
      <c r="L84" s="50"/>
      <c r="M84" s="99">
        <f t="shared" si="10"/>
        <v>307.10000000000002</v>
      </c>
      <c r="N84" s="99">
        <v>0</v>
      </c>
      <c r="O84" s="99">
        <v>0</v>
      </c>
      <c r="P84" s="99">
        <v>0</v>
      </c>
      <c r="Q84" s="99">
        <f>M84</f>
        <v>307.10000000000002</v>
      </c>
      <c r="R84" s="50"/>
      <c r="S84" s="50"/>
      <c r="T84" s="50"/>
      <c r="U84" s="50"/>
      <c r="V84" s="3"/>
      <c r="W84" s="3"/>
      <c r="X84" s="3"/>
    </row>
    <row r="85" spans="1:24" ht="135" x14ac:dyDescent="0.2">
      <c r="A85" s="65" t="s">
        <v>142</v>
      </c>
      <c r="B85" s="53" t="s">
        <v>376</v>
      </c>
      <c r="C85" s="50" t="s">
        <v>174</v>
      </c>
      <c r="D85" s="183">
        <v>318.39499999999998</v>
      </c>
      <c r="E85" s="153">
        <f t="shared" si="9"/>
        <v>318.39499999999998</v>
      </c>
      <c r="F85" s="50"/>
      <c r="G85" s="50"/>
      <c r="H85" s="50"/>
      <c r="I85" s="50"/>
      <c r="J85" s="50"/>
      <c r="K85" s="50"/>
      <c r="L85" s="50"/>
      <c r="M85" s="99">
        <f t="shared" si="10"/>
        <v>318.39499999999998</v>
      </c>
      <c r="N85" s="99">
        <v>0</v>
      </c>
      <c r="O85" s="99">
        <v>0</v>
      </c>
      <c r="P85" s="99">
        <v>0</v>
      </c>
      <c r="Q85" s="99">
        <f>M85</f>
        <v>318.39499999999998</v>
      </c>
      <c r="R85" s="50"/>
      <c r="S85" s="50"/>
      <c r="T85" s="50"/>
      <c r="U85" s="50"/>
      <c r="V85" s="3"/>
      <c r="W85" s="3"/>
      <c r="X85" s="3"/>
    </row>
    <row r="86" spans="1:24" ht="12.75" x14ac:dyDescent="0.2">
      <c r="A86" s="225" t="s">
        <v>44</v>
      </c>
      <c r="B86" s="225"/>
      <c r="C86" s="225"/>
      <c r="D86" s="179">
        <f>SUM(D76:D85)</f>
        <v>3075.6949999999997</v>
      </c>
      <c r="E86" s="179">
        <f>SUM(E76:E85)</f>
        <v>3075.6949999999997</v>
      </c>
      <c r="F86" s="9"/>
      <c r="G86" s="9"/>
      <c r="H86" s="9"/>
      <c r="I86" s="9"/>
      <c r="J86" s="9"/>
      <c r="K86" s="9"/>
      <c r="L86" s="9"/>
      <c r="M86" s="63">
        <f t="shared" ref="M86:U86" si="11">SUM(M76:M85)</f>
        <v>3075.6949999999997</v>
      </c>
      <c r="N86" s="63">
        <f t="shared" si="11"/>
        <v>612</v>
      </c>
      <c r="O86" s="63">
        <f t="shared" si="11"/>
        <v>612</v>
      </c>
      <c r="P86" s="63">
        <f t="shared" si="11"/>
        <v>919.1</v>
      </c>
      <c r="Q86" s="63">
        <f t="shared" si="11"/>
        <v>932.59500000000003</v>
      </c>
      <c r="R86" s="63">
        <f t="shared" si="11"/>
        <v>0</v>
      </c>
      <c r="S86" s="63">
        <f t="shared" si="11"/>
        <v>0</v>
      </c>
      <c r="T86" s="63">
        <f t="shared" si="11"/>
        <v>0</v>
      </c>
      <c r="U86" s="63">
        <f t="shared" si="11"/>
        <v>0</v>
      </c>
      <c r="V86" s="27"/>
      <c r="W86" s="27"/>
      <c r="X86" s="27"/>
    </row>
    <row r="87" spans="1:24" ht="12" x14ac:dyDescent="0.2">
      <c r="A87" s="5" t="s">
        <v>43</v>
      </c>
      <c r="B87" s="228" t="s">
        <v>68</v>
      </c>
      <c r="C87" s="229"/>
      <c r="D87" s="229"/>
      <c r="E87" s="229"/>
      <c r="F87" s="229"/>
      <c r="G87" s="229"/>
      <c r="H87" s="229"/>
      <c r="I87" s="229"/>
      <c r="J87" s="229"/>
      <c r="K87" s="229"/>
      <c r="L87" s="229"/>
      <c r="M87" s="229"/>
      <c r="N87" s="229"/>
      <c r="O87" s="229"/>
      <c r="P87" s="229"/>
      <c r="Q87" s="229"/>
      <c r="R87" s="229"/>
      <c r="S87" s="229"/>
      <c r="T87" s="229"/>
      <c r="U87" s="230"/>
      <c r="V87" s="3"/>
      <c r="W87" s="3"/>
      <c r="X87" s="3"/>
    </row>
    <row r="88" spans="1:24" x14ac:dyDescent="0.2">
      <c r="A88" s="5"/>
      <c r="B88" s="2"/>
      <c r="C88" s="24"/>
      <c r="D88" s="180"/>
      <c r="E88" s="180"/>
      <c r="F88" s="9"/>
      <c r="G88" s="9"/>
      <c r="H88" s="9"/>
      <c r="I88" s="9"/>
      <c r="J88" s="9"/>
      <c r="K88" s="9"/>
      <c r="L88" s="26"/>
      <c r="M88" s="26"/>
      <c r="N88" s="26"/>
      <c r="O88" s="24"/>
      <c r="P88" s="24"/>
      <c r="Q88" s="24"/>
      <c r="R88" s="35"/>
      <c r="S88" s="35"/>
      <c r="T88" s="24"/>
      <c r="U88" s="24"/>
      <c r="V88" s="3"/>
      <c r="W88" s="3"/>
      <c r="X88" s="3"/>
    </row>
    <row r="89" spans="1:24" x14ac:dyDescent="0.2">
      <c r="A89" s="222" t="s">
        <v>45</v>
      </c>
      <c r="B89" s="223"/>
      <c r="C89" s="224"/>
      <c r="D89" s="184"/>
      <c r="E89" s="180"/>
      <c r="F89" s="24"/>
      <c r="G89" s="24"/>
      <c r="H89" s="24"/>
      <c r="I89" s="24"/>
      <c r="J89" s="24"/>
      <c r="K89" s="24"/>
      <c r="L89" s="26"/>
      <c r="M89" s="26"/>
      <c r="N89" s="26"/>
      <c r="O89" s="24"/>
      <c r="P89" s="24"/>
      <c r="Q89" s="24"/>
      <c r="R89" s="30"/>
      <c r="S89" s="30"/>
      <c r="T89" s="30"/>
      <c r="U89" s="30"/>
    </row>
    <row r="90" spans="1:24" ht="12" x14ac:dyDescent="0.2">
      <c r="A90" s="36" t="s">
        <v>52</v>
      </c>
      <c r="B90" s="219" t="s">
        <v>65</v>
      </c>
      <c r="C90" s="220"/>
      <c r="D90" s="220"/>
      <c r="E90" s="220"/>
      <c r="F90" s="220"/>
      <c r="G90" s="220"/>
      <c r="H90" s="220"/>
      <c r="I90" s="220"/>
      <c r="J90" s="220"/>
      <c r="K90" s="220"/>
      <c r="L90" s="220"/>
      <c r="M90" s="220"/>
      <c r="N90" s="220"/>
      <c r="O90" s="220"/>
      <c r="P90" s="220"/>
      <c r="Q90" s="220"/>
      <c r="R90" s="220"/>
      <c r="S90" s="220"/>
      <c r="T90" s="220"/>
      <c r="U90" s="221"/>
    </row>
    <row r="91" spans="1:24" x14ac:dyDescent="0.2">
      <c r="A91" s="5"/>
      <c r="B91" s="2"/>
      <c r="C91" s="24"/>
      <c r="D91" s="180"/>
      <c r="E91" s="180"/>
      <c r="F91" s="9"/>
      <c r="G91" s="9"/>
      <c r="H91" s="9"/>
      <c r="I91" s="9"/>
      <c r="J91" s="9"/>
      <c r="K91" s="9"/>
      <c r="L91" s="26"/>
      <c r="M91" s="26"/>
      <c r="N91" s="26"/>
      <c r="O91" s="24"/>
      <c r="P91" s="24"/>
      <c r="Q91" s="24"/>
      <c r="R91" s="30"/>
      <c r="S91" s="30"/>
      <c r="T91" s="25"/>
      <c r="U91" s="25"/>
    </row>
    <row r="92" spans="1:24" x14ac:dyDescent="0.2">
      <c r="A92" s="238" t="s">
        <v>53</v>
      </c>
      <c r="B92" s="238"/>
      <c r="C92" s="238"/>
      <c r="D92" s="181"/>
      <c r="E92" s="180"/>
      <c r="F92" s="24"/>
      <c r="G92" s="24"/>
      <c r="H92" s="24"/>
      <c r="I92" s="24"/>
      <c r="J92" s="24"/>
      <c r="K92" s="24"/>
      <c r="L92" s="26"/>
      <c r="M92" s="26"/>
      <c r="N92" s="26"/>
      <c r="O92" s="24"/>
      <c r="P92" s="24"/>
      <c r="Q92" s="24"/>
      <c r="R92" s="30"/>
      <c r="S92" s="30"/>
      <c r="T92" s="25"/>
      <c r="U92" s="25"/>
    </row>
    <row r="93" spans="1:24" ht="12" x14ac:dyDescent="0.2">
      <c r="A93" s="22" t="s">
        <v>46</v>
      </c>
      <c r="B93" s="307" t="s">
        <v>19</v>
      </c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9"/>
      <c r="V93" s="3"/>
      <c r="W93" s="3"/>
      <c r="X93" s="3"/>
    </row>
    <row r="94" spans="1:24" x14ac:dyDescent="0.2">
      <c r="A94" s="19"/>
      <c r="B94" s="37"/>
      <c r="C94" s="37"/>
      <c r="D94" s="185"/>
      <c r="E94" s="180"/>
      <c r="F94" s="9"/>
      <c r="G94" s="9"/>
      <c r="H94" s="9"/>
      <c r="I94" s="9"/>
      <c r="J94" s="9"/>
      <c r="K94" s="9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"/>
      <c r="W94" s="3"/>
      <c r="X94" s="3"/>
    </row>
    <row r="95" spans="1:24" x14ac:dyDescent="0.2">
      <c r="A95" s="222" t="s">
        <v>54</v>
      </c>
      <c r="B95" s="223"/>
      <c r="C95" s="224"/>
      <c r="D95" s="181"/>
      <c r="E95" s="180"/>
      <c r="F95" s="24"/>
      <c r="G95" s="24"/>
      <c r="H95" s="24"/>
      <c r="I95" s="24"/>
      <c r="J95" s="24"/>
      <c r="K95" s="24"/>
      <c r="L95" s="26"/>
      <c r="M95" s="26"/>
      <c r="N95" s="26"/>
      <c r="O95" s="24"/>
      <c r="P95" s="24"/>
      <c r="Q95" s="24"/>
      <c r="R95" s="30"/>
      <c r="S95" s="30"/>
      <c r="T95" s="25"/>
      <c r="U95" s="25"/>
    </row>
    <row r="96" spans="1:24" ht="12" x14ac:dyDescent="0.2">
      <c r="A96" s="38" t="s">
        <v>55</v>
      </c>
      <c r="B96" s="219" t="s">
        <v>18</v>
      </c>
      <c r="C96" s="220"/>
      <c r="D96" s="220"/>
      <c r="E96" s="220"/>
      <c r="F96" s="220"/>
      <c r="G96" s="220"/>
      <c r="H96" s="220"/>
      <c r="I96" s="220"/>
      <c r="J96" s="220"/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1"/>
    </row>
    <row r="97" spans="1:21" x14ac:dyDescent="0.2">
      <c r="A97" s="22"/>
      <c r="B97" s="28"/>
      <c r="C97" s="30"/>
      <c r="D97" s="176"/>
      <c r="E97" s="180"/>
      <c r="F97" s="9"/>
      <c r="G97" s="9"/>
      <c r="H97" s="9"/>
      <c r="I97" s="9"/>
      <c r="J97" s="9"/>
      <c r="K97" s="9"/>
      <c r="L97" s="31"/>
      <c r="M97" s="31"/>
      <c r="N97" s="31"/>
      <c r="O97" s="30"/>
      <c r="P97" s="30"/>
      <c r="Q97" s="30"/>
      <c r="R97" s="24"/>
      <c r="S97" s="24"/>
      <c r="T97" s="30"/>
      <c r="U97" s="30"/>
    </row>
    <row r="98" spans="1:21" x14ac:dyDescent="0.2">
      <c r="A98" s="222" t="s">
        <v>56</v>
      </c>
      <c r="B98" s="223"/>
      <c r="C98" s="224"/>
      <c r="D98" s="184"/>
      <c r="E98" s="180"/>
      <c r="F98" s="9"/>
      <c r="G98" s="9"/>
      <c r="H98" s="9"/>
      <c r="I98" s="9"/>
      <c r="J98" s="9"/>
      <c r="K98" s="9"/>
      <c r="L98" s="26"/>
      <c r="M98" s="26"/>
      <c r="N98" s="26"/>
      <c r="O98" s="24"/>
      <c r="P98" s="24"/>
      <c r="Q98" s="24"/>
      <c r="R98" s="30"/>
      <c r="S98" s="30"/>
      <c r="T98" s="39"/>
      <c r="U98" s="39"/>
    </row>
    <row r="99" spans="1:21" x14ac:dyDescent="0.2">
      <c r="A99" s="25"/>
      <c r="B99" s="25"/>
      <c r="C99" s="25"/>
      <c r="D99" s="181"/>
      <c r="E99" s="181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</row>
    <row r="100" spans="1:21" ht="12" x14ac:dyDescent="0.2">
      <c r="A100" s="28" t="s">
        <v>57</v>
      </c>
      <c r="B100" s="219" t="s">
        <v>20</v>
      </c>
      <c r="C100" s="220"/>
      <c r="D100" s="220"/>
      <c r="E100" s="220"/>
      <c r="F100" s="220"/>
      <c r="G100" s="220"/>
      <c r="H100" s="220"/>
      <c r="I100" s="220"/>
      <c r="J100" s="220"/>
      <c r="K100" s="220"/>
      <c r="L100" s="220"/>
      <c r="M100" s="220"/>
      <c r="N100" s="220"/>
      <c r="O100" s="220"/>
      <c r="P100" s="220"/>
      <c r="Q100" s="220"/>
      <c r="R100" s="220"/>
      <c r="S100" s="220"/>
      <c r="T100" s="220"/>
      <c r="U100" s="221"/>
    </row>
    <row r="101" spans="1:21" x14ac:dyDescent="0.2">
      <c r="A101" s="24"/>
      <c r="B101" s="25"/>
      <c r="C101" s="25"/>
      <c r="D101" s="186"/>
      <c r="E101" s="180"/>
      <c r="F101" s="9"/>
      <c r="G101" s="9"/>
      <c r="H101" s="9"/>
      <c r="I101" s="9"/>
      <c r="J101" s="9"/>
      <c r="K101" s="9"/>
      <c r="L101" s="40"/>
      <c r="M101" s="40"/>
      <c r="N101" s="40"/>
      <c r="O101" s="40"/>
      <c r="P101" s="40"/>
      <c r="Q101" s="40"/>
      <c r="R101" s="40"/>
      <c r="S101" s="40"/>
      <c r="T101" s="40"/>
      <c r="U101" s="40"/>
    </row>
    <row r="102" spans="1:21" x14ac:dyDescent="0.2">
      <c r="A102" s="222" t="s">
        <v>58</v>
      </c>
      <c r="B102" s="223"/>
      <c r="C102" s="224"/>
      <c r="D102" s="186"/>
      <c r="E102" s="187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</row>
    <row r="103" spans="1:21" ht="12.75" x14ac:dyDescent="0.2">
      <c r="A103" s="222" t="s">
        <v>26</v>
      </c>
      <c r="B103" s="223"/>
      <c r="C103" s="224"/>
      <c r="D103" s="182">
        <f>D86</f>
        <v>3075.6949999999997</v>
      </c>
      <c r="E103" s="182">
        <f>E86</f>
        <v>3075.6949999999997</v>
      </c>
      <c r="F103" s="30"/>
      <c r="G103" s="30"/>
      <c r="H103" s="30"/>
      <c r="I103" s="30"/>
      <c r="J103" s="30"/>
      <c r="K103" s="30"/>
      <c r="L103" s="31"/>
      <c r="M103" s="66">
        <f>M86</f>
        <v>3075.6949999999997</v>
      </c>
      <c r="N103" s="66">
        <f>N86</f>
        <v>612</v>
      </c>
      <c r="O103" s="66">
        <f>O86</f>
        <v>612</v>
      </c>
      <c r="P103" s="66">
        <f>P86</f>
        <v>919.1</v>
      </c>
      <c r="Q103" s="66">
        <f>Q86</f>
        <v>932.59500000000003</v>
      </c>
      <c r="R103" s="25"/>
      <c r="S103" s="25"/>
      <c r="T103" s="25"/>
      <c r="U103" s="25"/>
    </row>
    <row r="104" spans="1:21" ht="12.75" x14ac:dyDescent="0.2">
      <c r="A104" s="243" t="s">
        <v>66</v>
      </c>
      <c r="B104" s="244"/>
      <c r="C104" s="245"/>
      <c r="D104" s="182">
        <f>D73+D103</f>
        <v>33893.58</v>
      </c>
      <c r="E104" s="182">
        <f ca="1">E73+E103</f>
        <v>6893.5800000000008</v>
      </c>
      <c r="F104" s="9"/>
      <c r="G104" s="9"/>
      <c r="H104" s="9"/>
      <c r="I104" s="66">
        <f>I73+I103</f>
        <v>10000</v>
      </c>
      <c r="J104" s="9"/>
      <c r="K104" s="66">
        <f t="shared" ref="K104:U104" si="12">K73+K103</f>
        <v>17000</v>
      </c>
      <c r="L104" s="66">
        <f t="shared" si="12"/>
        <v>13817.885000000002</v>
      </c>
      <c r="M104" s="66">
        <f t="shared" si="12"/>
        <v>20075.695</v>
      </c>
      <c r="N104" s="66">
        <f t="shared" si="12"/>
        <v>6075.01</v>
      </c>
      <c r="O104" s="66">
        <f t="shared" si="12"/>
        <v>9018.2150000000001</v>
      </c>
      <c r="P104" s="66">
        <f t="shared" si="12"/>
        <v>9388.8700000000008</v>
      </c>
      <c r="Q104" s="66">
        <f t="shared" si="12"/>
        <v>9411.4849999999988</v>
      </c>
      <c r="R104" s="66">
        <f t="shared" si="12"/>
        <v>95.226194728916184</v>
      </c>
      <c r="S104" s="66">
        <f t="shared" si="12"/>
        <v>183084</v>
      </c>
      <c r="T104" s="66">
        <f t="shared" si="12"/>
        <v>0</v>
      </c>
      <c r="U104" s="66">
        <f t="shared" si="12"/>
        <v>481.11362772000007</v>
      </c>
    </row>
    <row r="105" spans="1:21" x14ac:dyDescent="0.2">
      <c r="A105" s="3" t="s">
        <v>29</v>
      </c>
      <c r="B105" s="6"/>
      <c r="C105" s="6"/>
      <c r="D105" s="188"/>
      <c r="E105" s="188"/>
      <c r="F105" s="7"/>
      <c r="G105" s="7"/>
      <c r="H105" s="7"/>
      <c r="I105" s="7"/>
      <c r="L105" s="306"/>
      <c r="M105" s="306"/>
      <c r="T105" s="3"/>
    </row>
    <row r="106" spans="1:21" x14ac:dyDescent="0.2">
      <c r="A106" s="41" t="s">
        <v>82</v>
      </c>
      <c r="B106" s="3"/>
      <c r="C106" s="27"/>
      <c r="D106" s="189"/>
      <c r="E106" s="189"/>
      <c r="F106" s="27"/>
      <c r="G106" s="27"/>
      <c r="H106" s="27"/>
      <c r="I106" s="27"/>
      <c r="J106" s="27"/>
      <c r="K106" s="27"/>
    </row>
    <row r="107" spans="1:21" x14ac:dyDescent="0.2">
      <c r="A107" s="41" t="s">
        <v>83</v>
      </c>
      <c r="B107" s="41"/>
      <c r="C107" s="27"/>
      <c r="D107" s="189"/>
      <c r="E107" s="189"/>
      <c r="F107" s="27"/>
      <c r="G107" s="27"/>
      <c r="H107" s="27"/>
      <c r="I107" s="27"/>
    </row>
    <row r="108" spans="1:21" x14ac:dyDescent="0.2">
      <c r="A108" s="302"/>
      <c r="B108" s="302"/>
      <c r="C108" s="302"/>
      <c r="D108" s="302"/>
    </row>
    <row r="109" spans="1:21" ht="12" x14ac:dyDescent="0.2">
      <c r="A109" s="216" t="s">
        <v>392</v>
      </c>
      <c r="B109" s="216"/>
      <c r="C109" s="216"/>
      <c r="D109" s="216"/>
      <c r="E109" s="216"/>
      <c r="F109" s="216"/>
      <c r="G109" s="216"/>
      <c r="H109" s="216"/>
      <c r="I109" s="216"/>
      <c r="J109" s="216"/>
      <c r="K109" s="216"/>
    </row>
    <row r="110" spans="1:21" ht="12" x14ac:dyDescent="0.2">
      <c r="A110" s="301" t="s">
        <v>22</v>
      </c>
      <c r="B110" s="301"/>
      <c r="C110" s="301"/>
      <c r="D110" s="216" t="s">
        <v>30</v>
      </c>
      <c r="E110" s="216"/>
      <c r="F110" s="216"/>
      <c r="G110" s="216" t="s">
        <v>76</v>
      </c>
      <c r="H110" s="216"/>
      <c r="I110" s="216"/>
      <c r="J110" s="49"/>
      <c r="K110" s="49"/>
    </row>
  </sheetData>
  <mergeCells count="78">
    <mergeCell ref="B60:U60"/>
    <mergeCell ref="A62:C62"/>
    <mergeCell ref="L105:M105"/>
    <mergeCell ref="A98:C98"/>
    <mergeCell ref="B7:E7"/>
    <mergeCell ref="B8:D8"/>
    <mergeCell ref="B93:U93"/>
    <mergeCell ref="B96:U96"/>
    <mergeCell ref="A95:C95"/>
    <mergeCell ref="B87:U87"/>
    <mergeCell ref="C19:U19"/>
    <mergeCell ref="C57:U57"/>
    <mergeCell ref="A50:C50"/>
    <mergeCell ref="A59:C59"/>
    <mergeCell ref="A53:C53"/>
    <mergeCell ref="A102:C102"/>
    <mergeCell ref="A65:C65"/>
    <mergeCell ref="A92:C92"/>
    <mergeCell ref="B100:U100"/>
    <mergeCell ref="B63:U63"/>
    <mergeCell ref="C75:U75"/>
    <mergeCell ref="C54:U54"/>
    <mergeCell ref="A110:C110"/>
    <mergeCell ref="C66:U66"/>
    <mergeCell ref="C51:U51"/>
    <mergeCell ref="A68:C68"/>
    <mergeCell ref="A72:C72"/>
    <mergeCell ref="A73:C73"/>
    <mergeCell ref="A104:C104"/>
    <mergeCell ref="A109:K109"/>
    <mergeCell ref="A103:C103"/>
    <mergeCell ref="A108:D108"/>
    <mergeCell ref="B90:U90"/>
    <mergeCell ref="C70:U70"/>
    <mergeCell ref="A56:C56"/>
    <mergeCell ref="C74:U74"/>
    <mergeCell ref="D110:F110"/>
    <mergeCell ref="C18:U18"/>
    <mergeCell ref="E15:E16"/>
    <mergeCell ref="L14:L16"/>
    <mergeCell ref="R13:R16"/>
    <mergeCell ref="G15:G16"/>
    <mergeCell ref="V13:V16"/>
    <mergeCell ref="S13:S16"/>
    <mergeCell ref="T13:T16"/>
    <mergeCell ref="H15:H16"/>
    <mergeCell ref="P14:P16"/>
    <mergeCell ref="N13:Q13"/>
    <mergeCell ref="D13:K13"/>
    <mergeCell ref="I15:I16"/>
    <mergeCell ref="D14:D16"/>
    <mergeCell ref="O1:U1"/>
    <mergeCell ref="U13:U16"/>
    <mergeCell ref="A10:U10"/>
    <mergeCell ref="B3:E3"/>
    <mergeCell ref="L13:M13"/>
    <mergeCell ref="M14:M16"/>
    <mergeCell ref="N14:N16"/>
    <mergeCell ref="B13:B16"/>
    <mergeCell ref="O2:U2"/>
    <mergeCell ref="O3:U3"/>
    <mergeCell ref="B2:E2"/>
    <mergeCell ref="G110:I110"/>
    <mergeCell ref="B4:E5"/>
    <mergeCell ref="B6:E6"/>
    <mergeCell ref="A12:U12"/>
    <mergeCell ref="A89:C89"/>
    <mergeCell ref="A86:C86"/>
    <mergeCell ref="E14:K14"/>
    <mergeCell ref="A11:U11"/>
    <mergeCell ref="Q14:Q16"/>
    <mergeCell ref="C13:C16"/>
    <mergeCell ref="F15:F16"/>
    <mergeCell ref="J15:K15"/>
    <mergeCell ref="O4:U5"/>
    <mergeCell ref="O6:U6"/>
    <mergeCell ref="A13:A16"/>
    <mergeCell ref="O14:O16"/>
  </mergeCells>
  <phoneticPr fontId="1" type="noConversion"/>
  <pageMargins left="0.98425196850393704" right="0.39370078740157483" top="0.39370078740157483" bottom="0.39370078740157483" header="0.43307086614173229" footer="0.51181102362204722"/>
  <pageSetup paperSize="9" scale="70" fitToHeight="4" orientation="landscape" r:id="rId1"/>
  <headerFooter differentOddEven="1" differentFirst="1">
    <oddHeader>&amp;C&amp;"Times New Roman,обычный"&amp;9&amp;P/&amp;N&amp;"Arial Cyr,обычный"&amp;10
&amp;R&amp;"Times New Roman,обычный"Продовження додатка  &amp;A</oddHeader>
    <evenHeader>&amp;C&amp;"Times New Roman,обычный"&amp;9 2&amp;R&amp;"Times New Roman,обычный"&amp;9Продовження додатка  &amp;A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view="pageBreakPreview" topLeftCell="A88" zoomScaleNormal="75" zoomScaleSheetLayoutView="100" workbookViewId="0">
      <selection activeCell="B33" sqref="B33"/>
    </sheetView>
  </sheetViews>
  <sheetFormatPr defaultRowHeight="12" x14ac:dyDescent="0.2"/>
  <cols>
    <col min="1" max="1" width="7" style="67" customWidth="1"/>
    <col min="2" max="2" width="114" style="4" customWidth="1"/>
    <col min="3" max="4" width="10.140625" style="4" customWidth="1"/>
    <col min="5" max="5" width="9.42578125" style="4" customWidth="1"/>
    <col min="6" max="6" width="9.28515625" style="4" customWidth="1"/>
    <col min="7" max="7" width="9.5703125" style="4" customWidth="1"/>
    <col min="8" max="8" width="9.85546875" style="4" customWidth="1"/>
    <col min="9" max="16384" width="9.140625" style="4"/>
  </cols>
  <sheetData>
    <row r="1" spans="1:8" ht="24" customHeight="1" x14ac:dyDescent="0.3">
      <c r="A1" s="277" t="s">
        <v>87</v>
      </c>
      <c r="B1" s="277"/>
      <c r="C1" s="277"/>
      <c r="D1" s="277"/>
      <c r="E1" s="277"/>
      <c r="F1" s="277"/>
      <c r="G1" s="277"/>
      <c r="H1" s="277"/>
    </row>
    <row r="2" spans="1:8" ht="20.25" customHeight="1" x14ac:dyDescent="0.2">
      <c r="A2" s="253"/>
      <c r="B2" s="253"/>
      <c r="C2" s="253"/>
      <c r="D2" s="253"/>
      <c r="E2" s="253"/>
      <c r="F2" s="253"/>
      <c r="G2" s="253"/>
      <c r="H2" s="253"/>
    </row>
    <row r="3" spans="1:8" ht="63.75" customHeight="1" x14ac:dyDescent="0.2">
      <c r="A3" s="316" t="s">
        <v>0</v>
      </c>
      <c r="B3" s="318" t="s">
        <v>61</v>
      </c>
      <c r="C3" s="320" t="s">
        <v>336</v>
      </c>
      <c r="D3" s="320" t="s">
        <v>337</v>
      </c>
      <c r="E3" s="82" t="s">
        <v>338</v>
      </c>
      <c r="F3" s="266" t="s">
        <v>188</v>
      </c>
      <c r="G3" s="267"/>
      <c r="H3" s="267"/>
    </row>
    <row r="4" spans="1:8" ht="27.75" customHeight="1" x14ac:dyDescent="0.2">
      <c r="A4" s="317"/>
      <c r="B4" s="319"/>
      <c r="C4" s="321"/>
      <c r="D4" s="321"/>
      <c r="E4" s="107" t="s">
        <v>6</v>
      </c>
      <c r="F4" s="107" t="s">
        <v>192</v>
      </c>
      <c r="G4" s="107" t="s">
        <v>193</v>
      </c>
      <c r="H4" s="108" t="s">
        <v>194</v>
      </c>
    </row>
    <row r="5" spans="1:8" s="10" customFormat="1" ht="15.75" customHeight="1" x14ac:dyDescent="0.2">
      <c r="A5" s="20">
        <v>1</v>
      </c>
      <c r="B5" s="19">
        <v>2</v>
      </c>
      <c r="C5" s="19">
        <v>3</v>
      </c>
      <c r="D5" s="19"/>
      <c r="E5" s="19">
        <v>4</v>
      </c>
      <c r="F5" s="19">
        <v>14</v>
      </c>
      <c r="G5" s="19">
        <v>15</v>
      </c>
      <c r="H5" s="19">
        <v>16</v>
      </c>
    </row>
    <row r="6" spans="1:8" ht="13.5" customHeight="1" x14ac:dyDescent="0.2">
      <c r="A6" s="8" t="s">
        <v>17</v>
      </c>
      <c r="B6" s="222" t="s">
        <v>78</v>
      </c>
      <c r="C6" s="223"/>
      <c r="D6" s="223"/>
      <c r="E6" s="223"/>
      <c r="F6" s="223"/>
      <c r="G6" s="223"/>
      <c r="H6" s="223"/>
    </row>
    <row r="7" spans="1:8" ht="13.5" customHeight="1" x14ac:dyDescent="0.2">
      <c r="A7" s="28" t="s">
        <v>41</v>
      </c>
      <c r="B7" s="228" t="s">
        <v>67</v>
      </c>
      <c r="C7" s="229"/>
      <c r="D7" s="229"/>
      <c r="E7" s="229"/>
      <c r="F7" s="229"/>
      <c r="G7" s="229"/>
      <c r="H7" s="229"/>
    </row>
    <row r="8" spans="1:8" s="111" customFormat="1" ht="30.75" customHeight="1" x14ac:dyDescent="0.25">
      <c r="A8" s="52" t="s">
        <v>93</v>
      </c>
      <c r="B8" s="53" t="s">
        <v>94</v>
      </c>
      <c r="C8" s="109"/>
      <c r="D8" s="109" t="s">
        <v>339</v>
      </c>
      <c r="E8" s="110">
        <v>143.75</v>
      </c>
      <c r="F8" s="51">
        <f>E8</f>
        <v>143.75</v>
      </c>
      <c r="G8" s="51"/>
      <c r="H8" s="51"/>
    </row>
    <row r="9" spans="1:8" s="111" customFormat="1" ht="33.75" customHeight="1" x14ac:dyDescent="0.25">
      <c r="A9" s="52" t="s">
        <v>95</v>
      </c>
      <c r="B9" s="53" t="s">
        <v>96</v>
      </c>
      <c r="C9" s="109"/>
      <c r="D9" s="109" t="s">
        <v>339</v>
      </c>
      <c r="E9" s="110">
        <v>143.75</v>
      </c>
      <c r="F9" s="51">
        <f t="shared" ref="F9:F35" si="0">E9</f>
        <v>143.75</v>
      </c>
      <c r="G9" s="51"/>
      <c r="H9" s="51"/>
    </row>
    <row r="10" spans="1:8" s="111" customFormat="1" ht="30.75" customHeight="1" x14ac:dyDescent="0.25">
      <c r="A10" s="52" t="s">
        <v>97</v>
      </c>
      <c r="B10" s="53" t="s">
        <v>98</v>
      </c>
      <c r="C10" s="109"/>
      <c r="D10" s="109" t="s">
        <v>339</v>
      </c>
      <c r="E10" s="112">
        <v>138.75</v>
      </c>
      <c r="F10" s="51">
        <f t="shared" si="0"/>
        <v>138.75</v>
      </c>
      <c r="G10" s="51"/>
      <c r="H10" s="51"/>
    </row>
    <row r="11" spans="1:8" s="111" customFormat="1" ht="30.75" customHeight="1" x14ac:dyDescent="0.25">
      <c r="A11" s="52" t="s">
        <v>99</v>
      </c>
      <c r="B11" s="53" t="s">
        <v>150</v>
      </c>
      <c r="C11" s="109"/>
      <c r="D11" s="109" t="s">
        <v>339</v>
      </c>
      <c r="E11" s="112">
        <v>82.92</v>
      </c>
      <c r="F11" s="51">
        <f t="shared" si="0"/>
        <v>82.92</v>
      </c>
      <c r="G11" s="51"/>
      <c r="H11" s="51"/>
    </row>
    <row r="12" spans="1:8" s="111" customFormat="1" ht="30" customHeight="1" x14ac:dyDescent="0.25">
      <c r="A12" s="52" t="s">
        <v>100</v>
      </c>
      <c r="B12" s="54" t="s">
        <v>147</v>
      </c>
      <c r="C12" s="109"/>
      <c r="D12" s="109" t="s">
        <v>339</v>
      </c>
      <c r="E12" s="112">
        <v>83.42</v>
      </c>
      <c r="F12" s="51">
        <f t="shared" si="0"/>
        <v>83.42</v>
      </c>
      <c r="G12" s="51"/>
      <c r="H12" s="51"/>
    </row>
    <row r="13" spans="1:8" s="111" customFormat="1" ht="30" customHeight="1" x14ac:dyDescent="0.25">
      <c r="A13" s="52" t="s">
        <v>101</v>
      </c>
      <c r="B13" s="53" t="s">
        <v>148</v>
      </c>
      <c r="C13" s="109"/>
      <c r="D13" s="109"/>
      <c r="E13" s="112">
        <v>143.75</v>
      </c>
      <c r="F13" s="51">
        <f t="shared" si="0"/>
        <v>143.75</v>
      </c>
      <c r="G13" s="51"/>
      <c r="H13" s="51"/>
    </row>
    <row r="14" spans="1:8" s="111" customFormat="1" ht="31.5" customHeight="1" x14ac:dyDescent="0.25">
      <c r="A14" s="52" t="s">
        <v>102</v>
      </c>
      <c r="B14" s="53" t="s">
        <v>149</v>
      </c>
      <c r="C14" s="109"/>
      <c r="D14" s="109"/>
      <c r="E14" s="112">
        <v>82.92</v>
      </c>
      <c r="F14" s="51">
        <f>E14</f>
        <v>82.92</v>
      </c>
      <c r="G14" s="51"/>
      <c r="H14" s="51"/>
    </row>
    <row r="15" spans="1:8" s="111" customFormat="1" ht="30" customHeight="1" x14ac:dyDescent="0.25">
      <c r="A15" s="52" t="s">
        <v>103</v>
      </c>
      <c r="B15" s="53" t="s">
        <v>104</v>
      </c>
      <c r="C15" s="109"/>
      <c r="D15" s="109"/>
      <c r="E15" s="112">
        <v>143.75</v>
      </c>
      <c r="F15" s="51">
        <f t="shared" si="0"/>
        <v>143.75</v>
      </c>
      <c r="G15" s="51"/>
      <c r="H15" s="51"/>
    </row>
    <row r="16" spans="1:8" s="111" customFormat="1" ht="30.75" customHeight="1" x14ac:dyDescent="0.25">
      <c r="A16" s="52" t="s">
        <v>105</v>
      </c>
      <c r="B16" s="53" t="s">
        <v>106</v>
      </c>
      <c r="C16" s="109"/>
      <c r="D16" s="109"/>
      <c r="E16" s="112">
        <v>83.42</v>
      </c>
      <c r="F16" s="51">
        <f>E16</f>
        <v>83.42</v>
      </c>
      <c r="G16" s="51"/>
      <c r="H16" s="51"/>
    </row>
    <row r="17" spans="1:8" s="111" customFormat="1" ht="33" customHeight="1" x14ac:dyDescent="0.25">
      <c r="A17" s="52" t="s">
        <v>107</v>
      </c>
      <c r="B17" s="53" t="s">
        <v>144</v>
      </c>
      <c r="C17" s="109"/>
      <c r="D17" s="109"/>
      <c r="E17" s="112">
        <v>85</v>
      </c>
      <c r="F17" s="51">
        <f t="shared" si="0"/>
        <v>85</v>
      </c>
      <c r="G17" s="51"/>
      <c r="H17" s="51"/>
    </row>
    <row r="18" spans="1:8" s="111" customFormat="1" ht="45" x14ac:dyDescent="0.25">
      <c r="A18" s="52" t="s">
        <v>111</v>
      </c>
      <c r="B18" s="55" t="s">
        <v>151</v>
      </c>
      <c r="C18" s="109"/>
      <c r="D18" s="109"/>
      <c r="E18" s="112">
        <v>157.88999999999999</v>
      </c>
      <c r="F18" s="51">
        <f t="shared" si="0"/>
        <v>157.88999999999999</v>
      </c>
      <c r="G18" s="51"/>
      <c r="H18" s="51"/>
    </row>
    <row r="19" spans="1:8" s="111" customFormat="1" ht="45" x14ac:dyDescent="0.25">
      <c r="A19" s="52" t="s">
        <v>112</v>
      </c>
      <c r="B19" s="55" t="s">
        <v>146</v>
      </c>
      <c r="C19" s="109"/>
      <c r="D19" s="109"/>
      <c r="E19" s="110">
        <v>118.7</v>
      </c>
      <c r="F19" s="51">
        <f t="shared" si="0"/>
        <v>118.7</v>
      </c>
      <c r="G19" s="51"/>
      <c r="H19" s="51"/>
    </row>
    <row r="20" spans="1:8" s="111" customFormat="1" ht="45" x14ac:dyDescent="0.25">
      <c r="A20" s="52" t="s">
        <v>113</v>
      </c>
      <c r="B20" s="55" t="s">
        <v>152</v>
      </c>
      <c r="C20" s="109"/>
      <c r="D20" s="109"/>
      <c r="E20" s="110">
        <v>50</v>
      </c>
      <c r="F20" s="51">
        <f>E20</f>
        <v>50</v>
      </c>
      <c r="G20" s="51"/>
      <c r="H20" s="51"/>
    </row>
    <row r="21" spans="1:8" s="111" customFormat="1" ht="45" x14ac:dyDescent="0.25">
      <c r="A21" s="52" t="s">
        <v>114</v>
      </c>
      <c r="B21" s="55" t="s">
        <v>153</v>
      </c>
      <c r="C21" s="109"/>
      <c r="D21" s="109"/>
      <c r="E21" s="110">
        <v>153.53</v>
      </c>
      <c r="F21" s="51">
        <f t="shared" si="0"/>
        <v>153.53</v>
      </c>
      <c r="G21" s="51"/>
      <c r="H21" s="51"/>
    </row>
    <row r="22" spans="1:8" s="111" customFormat="1" ht="45" x14ac:dyDescent="0.25">
      <c r="A22" s="52" t="s">
        <v>115</v>
      </c>
      <c r="B22" s="55" t="s">
        <v>154</v>
      </c>
      <c r="C22" s="109"/>
      <c r="D22" s="109"/>
      <c r="E22" s="110">
        <v>130.72999999999999</v>
      </c>
      <c r="F22" s="51">
        <f t="shared" si="0"/>
        <v>130.72999999999999</v>
      </c>
      <c r="G22" s="51"/>
      <c r="H22" s="51"/>
    </row>
    <row r="23" spans="1:8" s="111" customFormat="1" ht="45" x14ac:dyDescent="0.25">
      <c r="A23" s="52" t="s">
        <v>116</v>
      </c>
      <c r="B23" s="55" t="s">
        <v>155</v>
      </c>
      <c r="C23" s="109"/>
      <c r="D23" s="109" t="s">
        <v>339</v>
      </c>
      <c r="E23" s="110">
        <v>50</v>
      </c>
      <c r="F23" s="51">
        <f t="shared" si="0"/>
        <v>50</v>
      </c>
      <c r="G23" s="51"/>
      <c r="H23" s="51"/>
    </row>
    <row r="24" spans="1:8" s="111" customFormat="1" ht="45" x14ac:dyDescent="0.25">
      <c r="A24" s="52" t="s">
        <v>117</v>
      </c>
      <c r="B24" s="55" t="s">
        <v>156</v>
      </c>
      <c r="C24" s="109"/>
      <c r="D24" s="109" t="s">
        <v>339</v>
      </c>
      <c r="E24" s="110">
        <v>50</v>
      </c>
      <c r="F24" s="51">
        <f t="shared" si="0"/>
        <v>50</v>
      </c>
      <c r="G24" s="51"/>
      <c r="H24" s="51"/>
    </row>
    <row r="25" spans="1:8" s="111" customFormat="1" ht="45" x14ac:dyDescent="0.25">
      <c r="A25" s="52" t="s">
        <v>118</v>
      </c>
      <c r="B25" s="55" t="s">
        <v>157</v>
      </c>
      <c r="C25" s="109"/>
      <c r="D25" s="109"/>
      <c r="E25" s="110">
        <v>112.77</v>
      </c>
      <c r="F25" s="51">
        <f t="shared" si="0"/>
        <v>112.77</v>
      </c>
      <c r="G25" s="51"/>
      <c r="H25" s="51"/>
    </row>
    <row r="26" spans="1:8" s="111" customFormat="1" ht="45" x14ac:dyDescent="0.25">
      <c r="A26" s="52" t="s">
        <v>119</v>
      </c>
      <c r="B26" s="55" t="s">
        <v>158</v>
      </c>
      <c r="C26" s="109"/>
      <c r="D26" s="109"/>
      <c r="E26" s="110">
        <v>124.11</v>
      </c>
      <c r="F26" s="51">
        <f>E26</f>
        <v>124.11</v>
      </c>
      <c r="G26" s="51"/>
      <c r="H26" s="51"/>
    </row>
    <row r="27" spans="1:8" s="111" customFormat="1" ht="45" x14ac:dyDescent="0.25">
      <c r="A27" s="52" t="s">
        <v>120</v>
      </c>
      <c r="B27" s="55" t="s">
        <v>159</v>
      </c>
      <c r="C27" s="109"/>
      <c r="D27" s="109"/>
      <c r="E27" s="110">
        <v>130.72999999999999</v>
      </c>
      <c r="F27" s="51">
        <f t="shared" si="0"/>
        <v>130.72999999999999</v>
      </c>
      <c r="G27" s="51"/>
      <c r="H27" s="51"/>
    </row>
    <row r="28" spans="1:8" s="111" customFormat="1" ht="45" x14ac:dyDescent="0.25">
      <c r="A28" s="52" t="s">
        <v>121</v>
      </c>
      <c r="B28" s="55" t="s">
        <v>160</v>
      </c>
      <c r="C28" s="109"/>
      <c r="D28" s="109"/>
      <c r="E28" s="110">
        <v>130.72999999999999</v>
      </c>
      <c r="F28" s="51">
        <f t="shared" si="0"/>
        <v>130.72999999999999</v>
      </c>
      <c r="G28" s="51"/>
      <c r="H28" s="51"/>
    </row>
    <row r="29" spans="1:8" s="111" customFormat="1" ht="45" x14ac:dyDescent="0.25">
      <c r="A29" s="52" t="s">
        <v>122</v>
      </c>
      <c r="B29" s="55" t="s">
        <v>161</v>
      </c>
      <c r="C29" s="109"/>
      <c r="D29" s="109" t="s">
        <v>339</v>
      </c>
      <c r="E29" s="110">
        <v>50</v>
      </c>
      <c r="F29" s="51">
        <f t="shared" si="0"/>
        <v>50</v>
      </c>
      <c r="G29" s="51"/>
      <c r="H29" s="51"/>
    </row>
    <row r="30" spans="1:8" s="111" customFormat="1" ht="45" x14ac:dyDescent="0.25">
      <c r="A30" s="52" t="s">
        <v>123</v>
      </c>
      <c r="B30" s="55" t="s">
        <v>162</v>
      </c>
      <c r="C30" s="109"/>
      <c r="D30" s="109" t="s">
        <v>339</v>
      </c>
      <c r="E30" s="110">
        <v>50</v>
      </c>
      <c r="F30" s="51">
        <f t="shared" si="0"/>
        <v>50</v>
      </c>
      <c r="G30" s="51"/>
      <c r="H30" s="51"/>
    </row>
    <row r="31" spans="1:8" s="111" customFormat="1" ht="45" x14ac:dyDescent="0.25">
      <c r="A31" s="52" t="s">
        <v>145</v>
      </c>
      <c r="B31" s="55" t="s">
        <v>163</v>
      </c>
      <c r="C31" s="109"/>
      <c r="D31" s="109"/>
      <c r="E31" s="110">
        <v>153.53</v>
      </c>
      <c r="F31" s="51">
        <f t="shared" si="0"/>
        <v>153.53</v>
      </c>
      <c r="G31" s="51"/>
      <c r="H31" s="51"/>
    </row>
    <row r="32" spans="1:8" s="111" customFormat="1" ht="45" x14ac:dyDescent="0.25">
      <c r="A32" s="52" t="s">
        <v>166</v>
      </c>
      <c r="B32" s="55" t="s">
        <v>164</v>
      </c>
      <c r="C32" s="109"/>
      <c r="D32" s="109"/>
      <c r="E32" s="113">
        <v>124.11</v>
      </c>
      <c r="F32" s="51">
        <f t="shared" si="0"/>
        <v>124.11</v>
      </c>
      <c r="G32" s="51"/>
      <c r="H32" s="51"/>
    </row>
    <row r="33" spans="1:8" s="111" customFormat="1" ht="45" x14ac:dyDescent="0.25">
      <c r="A33" s="52" t="s">
        <v>167</v>
      </c>
      <c r="B33" s="55" t="s">
        <v>165</v>
      </c>
      <c r="C33" s="109"/>
      <c r="D33" s="109"/>
      <c r="E33" s="113">
        <v>153.53</v>
      </c>
      <c r="F33" s="51">
        <f t="shared" si="0"/>
        <v>153.53</v>
      </c>
      <c r="G33" s="51"/>
      <c r="H33" s="51"/>
    </row>
    <row r="34" spans="1:8" s="111" customFormat="1" ht="45" x14ac:dyDescent="0.25">
      <c r="A34" s="52" t="s">
        <v>169</v>
      </c>
      <c r="B34" s="55" t="s">
        <v>168</v>
      </c>
      <c r="C34" s="109"/>
      <c r="D34" s="109"/>
      <c r="E34" s="113">
        <v>106.08</v>
      </c>
      <c r="F34" s="51">
        <f t="shared" si="0"/>
        <v>106.08</v>
      </c>
      <c r="G34" s="51"/>
      <c r="H34" s="51"/>
    </row>
    <row r="35" spans="1:8" s="111" customFormat="1" ht="45" x14ac:dyDescent="0.25">
      <c r="A35" s="52" t="s">
        <v>170</v>
      </c>
      <c r="B35" s="55" t="s">
        <v>171</v>
      </c>
      <c r="C35" s="109"/>
      <c r="D35" s="109"/>
      <c r="E35" s="113">
        <v>124.11</v>
      </c>
      <c r="F35" s="51">
        <f t="shared" si="0"/>
        <v>124.11</v>
      </c>
      <c r="G35" s="51"/>
      <c r="H35" s="51"/>
    </row>
    <row r="36" spans="1:8" s="111" customFormat="1" ht="30" x14ac:dyDescent="0.25">
      <c r="A36" s="52" t="s">
        <v>169</v>
      </c>
      <c r="B36" s="53" t="s">
        <v>204</v>
      </c>
      <c r="C36" s="114"/>
      <c r="D36" s="114"/>
      <c r="E36" s="112">
        <v>111.63</v>
      </c>
      <c r="F36" s="51"/>
      <c r="G36" s="51">
        <f t="shared" ref="G36:G70" si="1">E36</f>
        <v>111.63</v>
      </c>
      <c r="H36" s="51"/>
    </row>
    <row r="37" spans="1:8" s="111" customFormat="1" ht="30" x14ac:dyDescent="0.25">
      <c r="A37" s="52" t="s">
        <v>170</v>
      </c>
      <c r="B37" s="53" t="s">
        <v>206</v>
      </c>
      <c r="C37" s="114"/>
      <c r="D37" s="114"/>
      <c r="E37" s="112">
        <v>112.71</v>
      </c>
      <c r="F37" s="51"/>
      <c r="G37" s="51">
        <f t="shared" si="1"/>
        <v>112.71</v>
      </c>
      <c r="H37" s="51"/>
    </row>
    <row r="38" spans="1:8" s="111" customFormat="1" ht="30" x14ac:dyDescent="0.25">
      <c r="A38" s="52" t="s">
        <v>203</v>
      </c>
      <c r="B38" s="53" t="s">
        <v>208</v>
      </c>
      <c r="C38" s="114"/>
      <c r="D38" s="114"/>
      <c r="E38" s="112">
        <v>112.71</v>
      </c>
      <c r="F38" s="51"/>
      <c r="G38" s="51">
        <f t="shared" si="1"/>
        <v>112.71</v>
      </c>
      <c r="H38" s="51"/>
    </row>
    <row r="39" spans="1:8" s="111" customFormat="1" ht="30" x14ac:dyDescent="0.25">
      <c r="A39" s="52" t="s">
        <v>205</v>
      </c>
      <c r="B39" s="53" t="s">
        <v>210</v>
      </c>
      <c r="C39" s="114"/>
      <c r="D39" s="114"/>
      <c r="E39" s="112">
        <v>119.38</v>
      </c>
      <c r="F39" s="51"/>
      <c r="G39" s="51">
        <f t="shared" si="1"/>
        <v>119.38</v>
      </c>
      <c r="H39" s="51"/>
    </row>
    <row r="40" spans="1:8" s="111" customFormat="1" ht="31.5" customHeight="1" x14ac:dyDescent="0.25">
      <c r="A40" s="52" t="s">
        <v>207</v>
      </c>
      <c r="B40" s="53" t="s">
        <v>212</v>
      </c>
      <c r="C40" s="114"/>
      <c r="D40" s="114"/>
      <c r="E40" s="51">
        <v>131.04</v>
      </c>
      <c r="F40" s="51"/>
      <c r="G40" s="51">
        <f t="shared" si="1"/>
        <v>131.04</v>
      </c>
      <c r="H40" s="51"/>
    </row>
    <row r="41" spans="1:8" s="111" customFormat="1" ht="32.25" customHeight="1" x14ac:dyDescent="0.25">
      <c r="A41" s="52" t="s">
        <v>209</v>
      </c>
      <c r="B41" s="53" t="s">
        <v>214</v>
      </c>
      <c r="C41" s="114"/>
      <c r="D41" s="114"/>
      <c r="E41" s="51">
        <v>132.79</v>
      </c>
      <c r="F41" s="51"/>
      <c r="G41" s="51">
        <f t="shared" si="1"/>
        <v>132.79</v>
      </c>
      <c r="H41" s="51"/>
    </row>
    <row r="42" spans="1:8" s="111" customFormat="1" ht="30" x14ac:dyDescent="0.25">
      <c r="A42" s="52" t="s">
        <v>211</v>
      </c>
      <c r="B42" s="53" t="s">
        <v>216</v>
      </c>
      <c r="C42" s="114"/>
      <c r="D42" s="114"/>
      <c r="E42" s="51">
        <v>121.13</v>
      </c>
      <c r="F42" s="51"/>
      <c r="G42" s="51">
        <f t="shared" si="1"/>
        <v>121.13</v>
      </c>
      <c r="H42" s="51"/>
    </row>
    <row r="43" spans="1:8" s="111" customFormat="1" ht="29.25" customHeight="1" x14ac:dyDescent="0.25">
      <c r="A43" s="52" t="s">
        <v>213</v>
      </c>
      <c r="B43" s="53" t="s">
        <v>218</v>
      </c>
      <c r="C43" s="114"/>
      <c r="D43" s="115"/>
      <c r="E43" s="116">
        <v>127.79</v>
      </c>
      <c r="F43" s="51"/>
      <c r="G43" s="51">
        <f t="shared" si="1"/>
        <v>127.79</v>
      </c>
      <c r="H43" s="51"/>
    </row>
    <row r="44" spans="1:8" s="111" customFormat="1" ht="31.5" customHeight="1" x14ac:dyDescent="0.25">
      <c r="A44" s="52" t="s">
        <v>215</v>
      </c>
      <c r="B44" s="53" t="s">
        <v>220</v>
      </c>
      <c r="C44" s="114"/>
      <c r="D44" s="115"/>
      <c r="E44" s="116">
        <v>110.21</v>
      </c>
      <c r="F44" s="51"/>
      <c r="G44" s="51">
        <f t="shared" si="1"/>
        <v>110.21</v>
      </c>
      <c r="H44" s="51"/>
    </row>
    <row r="45" spans="1:8" s="111" customFormat="1" ht="32.25" customHeight="1" x14ac:dyDescent="0.25">
      <c r="A45" s="52" t="s">
        <v>217</v>
      </c>
      <c r="B45" s="53" t="s">
        <v>222</v>
      </c>
      <c r="C45" s="114"/>
      <c r="D45" s="115"/>
      <c r="E45" s="116">
        <v>110.21</v>
      </c>
      <c r="F45" s="51"/>
      <c r="G45" s="51">
        <f t="shared" si="1"/>
        <v>110.21</v>
      </c>
      <c r="H45" s="51"/>
    </row>
    <row r="46" spans="1:8" s="111" customFormat="1" ht="30.75" customHeight="1" x14ac:dyDescent="0.25">
      <c r="A46" s="52" t="s">
        <v>219</v>
      </c>
      <c r="B46" s="53" t="s">
        <v>224</v>
      </c>
      <c r="C46" s="114"/>
      <c r="D46" s="115"/>
      <c r="E46" s="116">
        <v>110.21</v>
      </c>
      <c r="F46" s="51"/>
      <c r="G46" s="51">
        <f t="shared" si="1"/>
        <v>110.21</v>
      </c>
      <c r="H46" s="51"/>
    </row>
    <row r="47" spans="1:8" s="111" customFormat="1" ht="32.25" customHeight="1" x14ac:dyDescent="0.25">
      <c r="A47" s="52" t="s">
        <v>221</v>
      </c>
      <c r="B47" s="53" t="s">
        <v>226</v>
      </c>
      <c r="C47" s="114"/>
      <c r="D47" s="115"/>
      <c r="E47" s="116">
        <v>112.71</v>
      </c>
      <c r="F47" s="51"/>
      <c r="G47" s="51">
        <f t="shared" si="1"/>
        <v>112.71</v>
      </c>
      <c r="H47" s="51"/>
    </row>
    <row r="48" spans="1:8" s="111" customFormat="1" ht="30.75" customHeight="1" x14ac:dyDescent="0.25">
      <c r="A48" s="52" t="s">
        <v>223</v>
      </c>
      <c r="B48" s="53" t="s">
        <v>228</v>
      </c>
      <c r="C48" s="114"/>
      <c r="D48" s="115"/>
      <c r="E48" s="116">
        <v>112.71</v>
      </c>
      <c r="F48" s="51"/>
      <c r="G48" s="51">
        <f t="shared" si="1"/>
        <v>112.71</v>
      </c>
      <c r="H48" s="51"/>
    </row>
    <row r="49" spans="1:8" s="111" customFormat="1" ht="31.5" customHeight="1" x14ac:dyDescent="0.25">
      <c r="A49" s="52" t="s">
        <v>225</v>
      </c>
      <c r="B49" s="53" t="s">
        <v>230</v>
      </c>
      <c r="C49" s="114"/>
      <c r="D49" s="115"/>
      <c r="E49" s="116">
        <v>119.38</v>
      </c>
      <c r="F49" s="51"/>
      <c r="G49" s="51">
        <f t="shared" si="1"/>
        <v>119.38</v>
      </c>
      <c r="H49" s="51"/>
    </row>
    <row r="50" spans="1:8" s="111" customFormat="1" ht="31.5" customHeight="1" x14ac:dyDescent="0.25">
      <c r="A50" s="52" t="s">
        <v>227</v>
      </c>
      <c r="B50" s="53" t="s">
        <v>232</v>
      </c>
      <c r="C50" s="114"/>
      <c r="D50" s="115"/>
      <c r="E50" s="116">
        <v>110.21</v>
      </c>
      <c r="F50" s="51"/>
      <c r="G50" s="51">
        <f t="shared" si="1"/>
        <v>110.21</v>
      </c>
      <c r="H50" s="51"/>
    </row>
    <row r="51" spans="1:8" s="111" customFormat="1" ht="30.75" customHeight="1" x14ac:dyDescent="0.25">
      <c r="A51" s="52" t="s">
        <v>229</v>
      </c>
      <c r="B51" s="53" t="s">
        <v>234</v>
      </c>
      <c r="C51" s="114"/>
      <c r="D51" s="115"/>
      <c r="E51" s="116">
        <v>110.21</v>
      </c>
      <c r="F51" s="51"/>
      <c r="G51" s="51">
        <f t="shared" si="1"/>
        <v>110.21</v>
      </c>
      <c r="H51" s="51"/>
    </row>
    <row r="52" spans="1:8" s="111" customFormat="1" ht="30.75" customHeight="1" x14ac:dyDescent="0.25">
      <c r="A52" s="52" t="s">
        <v>231</v>
      </c>
      <c r="B52" s="53" t="s">
        <v>236</v>
      </c>
      <c r="C52" s="114"/>
      <c r="D52" s="115"/>
      <c r="E52" s="116">
        <v>110.21</v>
      </c>
      <c r="F52" s="51"/>
      <c r="G52" s="51">
        <f t="shared" si="1"/>
        <v>110.21</v>
      </c>
      <c r="H52" s="51"/>
    </row>
    <row r="53" spans="1:8" s="111" customFormat="1" ht="31.5" customHeight="1" x14ac:dyDescent="0.25">
      <c r="A53" s="52" t="s">
        <v>233</v>
      </c>
      <c r="B53" s="53" t="s">
        <v>238</v>
      </c>
      <c r="C53" s="114"/>
      <c r="D53" s="115"/>
      <c r="E53" s="116">
        <v>112.71</v>
      </c>
      <c r="F53" s="51"/>
      <c r="G53" s="51">
        <f t="shared" si="1"/>
        <v>112.71</v>
      </c>
      <c r="H53" s="51"/>
    </row>
    <row r="54" spans="1:8" s="111" customFormat="1" ht="31.5" customHeight="1" x14ac:dyDescent="0.25">
      <c r="A54" s="52" t="s">
        <v>235</v>
      </c>
      <c r="B54" s="53" t="s">
        <v>240</v>
      </c>
      <c r="C54" s="114"/>
      <c r="D54" s="115"/>
      <c r="E54" s="116">
        <v>112.71</v>
      </c>
      <c r="F54" s="51"/>
      <c r="G54" s="51">
        <f t="shared" si="1"/>
        <v>112.71</v>
      </c>
      <c r="H54" s="51"/>
    </row>
    <row r="55" spans="1:8" s="111" customFormat="1" ht="31.5" customHeight="1" x14ac:dyDescent="0.25">
      <c r="A55" s="52" t="s">
        <v>237</v>
      </c>
      <c r="B55" s="53" t="s">
        <v>242</v>
      </c>
      <c r="C55" s="114"/>
      <c r="D55" s="115"/>
      <c r="E55" s="116">
        <v>112.71</v>
      </c>
      <c r="F55" s="51"/>
      <c r="G55" s="51">
        <f t="shared" si="1"/>
        <v>112.71</v>
      </c>
      <c r="H55" s="51"/>
    </row>
    <row r="56" spans="1:8" s="111" customFormat="1" ht="32.25" customHeight="1" x14ac:dyDescent="0.25">
      <c r="A56" s="52" t="s">
        <v>239</v>
      </c>
      <c r="B56" s="53" t="s">
        <v>244</v>
      </c>
      <c r="C56" s="114"/>
      <c r="D56" s="115"/>
      <c r="E56" s="116">
        <v>110.21</v>
      </c>
      <c r="F56" s="51"/>
      <c r="G56" s="51">
        <f t="shared" si="1"/>
        <v>110.21</v>
      </c>
      <c r="H56" s="51"/>
    </row>
    <row r="57" spans="1:8" s="111" customFormat="1" ht="31.5" customHeight="1" x14ac:dyDescent="0.25">
      <c r="A57" s="52" t="s">
        <v>241</v>
      </c>
      <c r="B57" s="53" t="s">
        <v>246</v>
      </c>
      <c r="C57" s="114"/>
      <c r="D57" s="115"/>
      <c r="E57" s="116">
        <v>110.21</v>
      </c>
      <c r="F57" s="51"/>
      <c r="G57" s="51">
        <f t="shared" si="1"/>
        <v>110.21</v>
      </c>
      <c r="H57" s="51"/>
    </row>
    <row r="58" spans="1:8" s="111" customFormat="1" ht="32.25" customHeight="1" x14ac:dyDescent="0.25">
      <c r="A58" s="52" t="s">
        <v>243</v>
      </c>
      <c r="B58" s="53" t="s">
        <v>248</v>
      </c>
      <c r="C58" s="114"/>
      <c r="D58" s="115"/>
      <c r="E58" s="116">
        <v>110.21</v>
      </c>
      <c r="F58" s="51"/>
      <c r="G58" s="51">
        <f t="shared" si="1"/>
        <v>110.21</v>
      </c>
      <c r="H58" s="51"/>
    </row>
    <row r="59" spans="1:8" s="111" customFormat="1" ht="32.25" customHeight="1" x14ac:dyDescent="0.25">
      <c r="A59" s="52" t="s">
        <v>245</v>
      </c>
      <c r="B59" s="53" t="s">
        <v>250</v>
      </c>
      <c r="C59" s="114"/>
      <c r="D59" s="115"/>
      <c r="E59" s="116">
        <v>106.71</v>
      </c>
      <c r="F59" s="51"/>
      <c r="G59" s="51">
        <f t="shared" si="1"/>
        <v>106.71</v>
      </c>
      <c r="H59" s="51"/>
    </row>
    <row r="60" spans="1:8" s="111" customFormat="1" ht="30" x14ac:dyDescent="0.25">
      <c r="A60" s="52" t="s">
        <v>247</v>
      </c>
      <c r="B60" s="117" t="s">
        <v>252</v>
      </c>
      <c r="C60" s="114"/>
      <c r="D60" s="115"/>
      <c r="E60" s="116">
        <v>85</v>
      </c>
      <c r="F60" s="51"/>
      <c r="G60" s="51">
        <f t="shared" si="1"/>
        <v>85</v>
      </c>
      <c r="H60" s="51"/>
    </row>
    <row r="61" spans="1:8" s="111" customFormat="1" ht="30" x14ac:dyDescent="0.25">
      <c r="A61" s="52" t="s">
        <v>249</v>
      </c>
      <c r="B61" s="117" t="s">
        <v>254</v>
      </c>
      <c r="C61" s="114"/>
      <c r="D61" s="115"/>
      <c r="E61" s="116">
        <v>85</v>
      </c>
      <c r="F61" s="51"/>
      <c r="G61" s="51">
        <f t="shared" si="1"/>
        <v>85</v>
      </c>
      <c r="H61" s="51"/>
    </row>
    <row r="62" spans="1:8" s="111" customFormat="1" ht="30" x14ac:dyDescent="0.25">
      <c r="A62" s="52" t="s">
        <v>251</v>
      </c>
      <c r="B62" s="117" t="s">
        <v>256</v>
      </c>
      <c r="C62" s="114"/>
      <c r="D62" s="115"/>
      <c r="E62" s="116">
        <v>85</v>
      </c>
      <c r="F62" s="51"/>
      <c r="G62" s="51">
        <f t="shared" si="1"/>
        <v>85</v>
      </c>
      <c r="H62" s="51"/>
    </row>
    <row r="63" spans="1:8" s="111" customFormat="1" ht="30" x14ac:dyDescent="0.25">
      <c r="A63" s="52" t="s">
        <v>253</v>
      </c>
      <c r="B63" s="117" t="s">
        <v>258</v>
      </c>
      <c r="C63" s="114"/>
      <c r="D63" s="115"/>
      <c r="E63" s="116">
        <v>85</v>
      </c>
      <c r="F63" s="51"/>
      <c r="G63" s="51">
        <f t="shared" si="1"/>
        <v>85</v>
      </c>
      <c r="H63" s="51"/>
    </row>
    <row r="64" spans="1:8" s="111" customFormat="1" ht="30" x14ac:dyDescent="0.25">
      <c r="A64" s="52" t="s">
        <v>255</v>
      </c>
      <c r="B64" s="117" t="s">
        <v>260</v>
      </c>
      <c r="C64" s="118"/>
      <c r="D64" s="119"/>
      <c r="E64" s="116">
        <v>85</v>
      </c>
      <c r="F64" s="120"/>
      <c r="G64" s="51">
        <f t="shared" si="1"/>
        <v>85</v>
      </c>
      <c r="H64" s="121"/>
    </row>
    <row r="65" spans="1:8" s="111" customFormat="1" ht="30" x14ac:dyDescent="0.25">
      <c r="A65" s="52" t="s">
        <v>257</v>
      </c>
      <c r="B65" s="117" t="s">
        <v>262</v>
      </c>
      <c r="C65" s="118"/>
      <c r="D65" s="119"/>
      <c r="E65" s="116">
        <v>85</v>
      </c>
      <c r="F65" s="122"/>
      <c r="G65" s="51">
        <f t="shared" si="1"/>
        <v>85</v>
      </c>
      <c r="H65" s="123"/>
    </row>
    <row r="66" spans="1:8" s="111" customFormat="1" ht="45" x14ac:dyDescent="0.25">
      <c r="A66" s="52" t="s">
        <v>259</v>
      </c>
      <c r="B66" s="55" t="s">
        <v>340</v>
      </c>
      <c r="C66" s="118"/>
      <c r="D66" s="119"/>
      <c r="E66" s="124">
        <v>120.64</v>
      </c>
      <c r="F66" s="122"/>
      <c r="G66" s="125">
        <f t="shared" si="1"/>
        <v>120.64</v>
      </c>
      <c r="H66" s="123"/>
    </row>
    <row r="67" spans="1:8" s="111" customFormat="1" ht="45" x14ac:dyDescent="0.25">
      <c r="A67" s="52" t="s">
        <v>261</v>
      </c>
      <c r="B67" s="55" t="s">
        <v>341</v>
      </c>
      <c r="C67" s="118"/>
      <c r="D67" s="119"/>
      <c r="E67" s="124">
        <v>107.99</v>
      </c>
      <c r="F67" s="122"/>
      <c r="G67" s="125">
        <f t="shared" si="1"/>
        <v>107.99</v>
      </c>
      <c r="H67" s="123"/>
    </row>
    <row r="68" spans="1:8" s="111" customFormat="1" ht="45" x14ac:dyDescent="0.25">
      <c r="A68" s="52" t="s">
        <v>263</v>
      </c>
      <c r="B68" s="55" t="s">
        <v>342</v>
      </c>
      <c r="C68" s="118"/>
      <c r="D68" s="119"/>
      <c r="E68" s="124">
        <v>107.33</v>
      </c>
      <c r="F68" s="122"/>
      <c r="G68" s="125">
        <f t="shared" si="1"/>
        <v>107.33</v>
      </c>
      <c r="H68" s="123"/>
    </row>
    <row r="69" spans="1:8" s="111" customFormat="1" ht="45" x14ac:dyDescent="0.25">
      <c r="A69" s="52" t="s">
        <v>265</v>
      </c>
      <c r="B69" s="55" t="s">
        <v>343</v>
      </c>
      <c r="C69" s="118"/>
      <c r="D69" s="119"/>
      <c r="E69" s="124">
        <v>124.98</v>
      </c>
      <c r="F69" s="122"/>
      <c r="G69" s="125">
        <f t="shared" si="1"/>
        <v>124.98</v>
      </c>
      <c r="H69" s="123"/>
    </row>
    <row r="70" spans="1:8" s="111" customFormat="1" ht="45" x14ac:dyDescent="0.25">
      <c r="A70" s="52" t="s">
        <v>267</v>
      </c>
      <c r="B70" s="55" t="s">
        <v>344</v>
      </c>
      <c r="C70" s="118"/>
      <c r="D70" s="119"/>
      <c r="E70" s="124">
        <v>124.11</v>
      </c>
      <c r="F70" s="122"/>
      <c r="G70" s="125">
        <f t="shared" si="1"/>
        <v>124.11</v>
      </c>
      <c r="H70" s="123"/>
    </row>
    <row r="71" spans="1:8" s="111" customFormat="1" ht="45" x14ac:dyDescent="0.25">
      <c r="A71" s="52" t="s">
        <v>269</v>
      </c>
      <c r="B71" s="55" t="s">
        <v>345</v>
      </c>
      <c r="C71" s="118"/>
      <c r="D71" s="119"/>
      <c r="E71" s="124">
        <v>124.11</v>
      </c>
      <c r="F71" s="122"/>
      <c r="G71" s="126"/>
      <c r="H71" s="125">
        <f>E71</f>
        <v>124.11</v>
      </c>
    </row>
    <row r="72" spans="1:8" s="111" customFormat="1" ht="45" x14ac:dyDescent="0.25">
      <c r="A72" s="52" t="s">
        <v>271</v>
      </c>
      <c r="B72" s="55" t="s">
        <v>346</v>
      </c>
      <c r="C72" s="118"/>
      <c r="D72" s="119"/>
      <c r="E72" s="124">
        <v>118.46</v>
      </c>
      <c r="F72" s="122"/>
      <c r="G72" s="126"/>
      <c r="H72" s="125">
        <f>E72</f>
        <v>118.46</v>
      </c>
    </row>
    <row r="73" spans="1:8" s="111" customFormat="1" ht="45" x14ac:dyDescent="0.25">
      <c r="A73" s="52" t="s">
        <v>273</v>
      </c>
      <c r="B73" s="55" t="s">
        <v>168</v>
      </c>
      <c r="C73" s="118"/>
      <c r="D73" s="119"/>
      <c r="E73" s="124">
        <v>106.08</v>
      </c>
      <c r="F73" s="122"/>
      <c r="G73" s="126"/>
      <c r="H73" s="125">
        <f>E73</f>
        <v>106.08</v>
      </c>
    </row>
    <row r="74" spans="1:8" s="111" customFormat="1" ht="45" x14ac:dyDescent="0.25">
      <c r="A74" s="52" t="s">
        <v>275</v>
      </c>
      <c r="B74" s="55" t="s">
        <v>347</v>
      </c>
      <c r="C74" s="118"/>
      <c r="D74" s="119"/>
      <c r="E74" s="124">
        <v>106.08</v>
      </c>
      <c r="F74" s="122"/>
      <c r="G74" s="126"/>
      <c r="H74" s="125">
        <f>E74</f>
        <v>106.08</v>
      </c>
    </row>
    <row r="75" spans="1:8" s="111" customFormat="1" ht="15" x14ac:dyDescent="0.25">
      <c r="A75" s="312" t="s">
        <v>348</v>
      </c>
      <c r="B75" s="312"/>
      <c r="C75" s="127"/>
      <c r="D75" s="128"/>
      <c r="E75" s="129">
        <f>SUM(E8:E74)</f>
        <v>7402.47</v>
      </c>
      <c r="F75" s="129">
        <f>SUM(F8:F74)</f>
        <v>3101.9800000000009</v>
      </c>
      <c r="G75" s="129">
        <f>SUM(G8:G74)</f>
        <v>3845.76</v>
      </c>
      <c r="H75" s="129">
        <f>SUM(H8:H74)</f>
        <v>454.72999999999996</v>
      </c>
    </row>
    <row r="76" spans="1:8" s="111" customFormat="1" ht="15" x14ac:dyDescent="0.25">
      <c r="A76" s="130" t="s">
        <v>21</v>
      </c>
      <c r="B76" s="313" t="s">
        <v>79</v>
      </c>
      <c r="C76" s="314"/>
      <c r="D76" s="314"/>
      <c r="E76" s="314"/>
      <c r="F76" s="314"/>
      <c r="G76" s="314"/>
      <c r="H76" s="314"/>
    </row>
    <row r="77" spans="1:8" s="111" customFormat="1" ht="15" x14ac:dyDescent="0.25">
      <c r="A77" s="131" t="s">
        <v>42</v>
      </c>
      <c r="B77" s="315" t="s">
        <v>67</v>
      </c>
      <c r="C77" s="315"/>
      <c r="D77" s="315"/>
      <c r="E77" s="315"/>
      <c r="F77" s="315"/>
      <c r="G77" s="315"/>
      <c r="H77" s="315"/>
    </row>
    <row r="78" spans="1:8" s="111" customFormat="1" ht="30" x14ac:dyDescent="0.25">
      <c r="A78" s="57" t="s">
        <v>124</v>
      </c>
      <c r="B78" s="53" t="s">
        <v>125</v>
      </c>
      <c r="C78" s="132"/>
      <c r="D78" s="133"/>
      <c r="E78" s="134">
        <v>306</v>
      </c>
      <c r="F78" s="135">
        <f>E78</f>
        <v>306</v>
      </c>
      <c r="G78" s="132"/>
      <c r="H78" s="132"/>
    </row>
    <row r="79" spans="1:8" s="111" customFormat="1" ht="30" x14ac:dyDescent="0.25">
      <c r="A79" s="57" t="s">
        <v>126</v>
      </c>
      <c r="B79" s="53" t="s">
        <v>127</v>
      </c>
      <c r="C79" s="132"/>
      <c r="D79" s="133"/>
      <c r="E79" s="134">
        <v>306</v>
      </c>
      <c r="F79" s="135">
        <f t="shared" ref="F79:F86" si="2">E79</f>
        <v>306</v>
      </c>
      <c r="G79" s="132"/>
      <c r="H79" s="132"/>
    </row>
    <row r="80" spans="1:8" s="111" customFormat="1" ht="30" x14ac:dyDescent="0.25">
      <c r="A80" s="57" t="s">
        <v>128</v>
      </c>
      <c r="B80" s="53" t="s">
        <v>129</v>
      </c>
      <c r="C80" s="132"/>
      <c r="D80" s="133"/>
      <c r="E80" s="134">
        <v>306</v>
      </c>
      <c r="F80" s="135">
        <f t="shared" si="2"/>
        <v>306</v>
      </c>
      <c r="G80" s="132"/>
      <c r="H80" s="132"/>
    </row>
    <row r="81" spans="1:8" s="111" customFormat="1" ht="30" x14ac:dyDescent="0.25">
      <c r="A81" s="57" t="s">
        <v>130</v>
      </c>
      <c r="B81" s="53" t="s">
        <v>131</v>
      </c>
      <c r="C81" s="132"/>
      <c r="D81" s="133"/>
      <c r="E81" s="134">
        <v>306</v>
      </c>
      <c r="F81" s="135">
        <f t="shared" si="2"/>
        <v>306</v>
      </c>
      <c r="G81" s="132"/>
      <c r="H81" s="132"/>
    </row>
    <row r="82" spans="1:8" s="111" customFormat="1" ht="30" x14ac:dyDescent="0.25">
      <c r="A82" s="57" t="s">
        <v>132</v>
      </c>
      <c r="B82" s="53" t="s">
        <v>133</v>
      </c>
      <c r="C82" s="132"/>
      <c r="D82" s="133"/>
      <c r="E82" s="134">
        <v>306</v>
      </c>
      <c r="F82" s="135">
        <f t="shared" si="2"/>
        <v>306</v>
      </c>
      <c r="G82" s="132"/>
      <c r="H82" s="132"/>
    </row>
    <row r="83" spans="1:8" s="111" customFormat="1" ht="30" x14ac:dyDescent="0.25">
      <c r="A83" s="57" t="s">
        <v>134</v>
      </c>
      <c r="B83" s="53" t="s">
        <v>135</v>
      </c>
      <c r="C83" s="132"/>
      <c r="D83" s="133"/>
      <c r="E83" s="134">
        <v>306</v>
      </c>
      <c r="F83" s="135">
        <f t="shared" si="2"/>
        <v>306</v>
      </c>
      <c r="G83" s="132"/>
      <c r="H83" s="132"/>
    </row>
    <row r="84" spans="1:8" s="111" customFormat="1" ht="30" x14ac:dyDescent="0.25">
      <c r="A84" s="57" t="s">
        <v>136</v>
      </c>
      <c r="B84" s="53" t="s">
        <v>137</v>
      </c>
      <c r="C84" s="132"/>
      <c r="D84" s="133"/>
      <c r="E84" s="134">
        <v>307.10000000000002</v>
      </c>
      <c r="F84" s="135">
        <f t="shared" si="2"/>
        <v>307.10000000000002</v>
      </c>
      <c r="G84" s="132"/>
      <c r="H84" s="132"/>
    </row>
    <row r="85" spans="1:8" s="111" customFormat="1" ht="30" x14ac:dyDescent="0.25">
      <c r="A85" s="57" t="s">
        <v>138</v>
      </c>
      <c r="B85" s="53" t="s">
        <v>139</v>
      </c>
      <c r="C85" s="132"/>
      <c r="D85" s="133"/>
      <c r="E85" s="134">
        <v>307.10000000000002</v>
      </c>
      <c r="F85" s="135">
        <f t="shared" si="2"/>
        <v>307.10000000000002</v>
      </c>
      <c r="G85" s="132"/>
      <c r="H85" s="132"/>
    </row>
    <row r="86" spans="1:8" s="111" customFormat="1" ht="30" x14ac:dyDescent="0.25">
      <c r="A86" s="57" t="s">
        <v>140</v>
      </c>
      <c r="B86" s="53" t="s">
        <v>141</v>
      </c>
      <c r="C86" s="132"/>
      <c r="D86" s="133"/>
      <c r="E86" s="134">
        <v>307.10000000000002</v>
      </c>
      <c r="F86" s="135">
        <f t="shared" si="2"/>
        <v>307.10000000000002</v>
      </c>
      <c r="G86" s="132"/>
      <c r="H86" s="132"/>
    </row>
    <row r="87" spans="1:8" s="111" customFormat="1" ht="30" x14ac:dyDescent="0.25">
      <c r="A87" s="57" t="s">
        <v>142</v>
      </c>
      <c r="B87" s="53" t="s">
        <v>143</v>
      </c>
      <c r="C87" s="132"/>
      <c r="D87" s="133"/>
      <c r="E87" s="134">
        <v>306</v>
      </c>
      <c r="F87" s="135">
        <f>E87</f>
        <v>306</v>
      </c>
      <c r="G87" s="132"/>
      <c r="H87" s="132"/>
    </row>
    <row r="88" spans="1:8" s="111" customFormat="1" ht="26.25" customHeight="1" x14ac:dyDescent="0.25">
      <c r="A88" s="310" t="s">
        <v>348</v>
      </c>
      <c r="B88" s="311"/>
      <c r="C88" s="136"/>
      <c r="D88" s="133"/>
      <c r="E88" s="56"/>
      <c r="F88" s="135">
        <f>SUM(F78:F87)</f>
        <v>3063.2999999999997</v>
      </c>
      <c r="G88" s="132"/>
      <c r="H88" s="132"/>
    </row>
    <row r="89" spans="1:8" s="111" customFormat="1" ht="15" x14ac:dyDescent="0.25">
      <c r="A89" s="137"/>
      <c r="B89" s="138"/>
      <c r="C89" s="139"/>
      <c r="D89" s="139"/>
      <c r="E89" s="140"/>
      <c r="F89" s="141"/>
      <c r="G89" s="139"/>
      <c r="H89" s="139"/>
    </row>
  </sheetData>
  <mergeCells count="13">
    <mergeCell ref="A1:H1"/>
    <mergeCell ref="A2:H2"/>
    <mergeCell ref="A3:A4"/>
    <mergeCell ref="B3:B4"/>
    <mergeCell ref="C3:C4"/>
    <mergeCell ref="D3:D4"/>
    <mergeCell ref="F3:H3"/>
    <mergeCell ref="A88:B88"/>
    <mergeCell ref="B6:H6"/>
    <mergeCell ref="B7:H7"/>
    <mergeCell ref="A75:B75"/>
    <mergeCell ref="B76:H76"/>
    <mergeCell ref="B77:H77"/>
  </mergeCells>
  <pageMargins left="0.78740157480314965" right="0.19685039370078741" top="0.39370078740157483" bottom="0.39370078740157483" header="0.43307086614173229" footer="0.31496062992125984"/>
  <pageSetup paperSize="9" scale="75" fitToHeight="4" orientation="landscape" r:id="rId1"/>
  <headerFooter differentOddEven="1" differentFirst="1">
    <oddHeader>&amp;C&amp;"Times New Roman,обычный"&amp;9 3
&amp;R&amp;"Times New Roman,обычный"&amp;9Продовження додатка &amp;A</oddHeader>
    <evenHeader>&amp;C&amp;"Times New Roman,обычный"&amp;9 2&amp;R&amp;"Times New Roman,обычный"&amp;9Продовження додатка &amp;A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4</vt:lpstr>
      <vt:lpstr>5</vt:lpstr>
      <vt:lpstr>Проекты для диспетчеризации</vt:lpstr>
      <vt:lpstr>'4'!Заголовки_для_печати</vt:lpstr>
      <vt:lpstr>'5'!Заголовки_для_печати</vt:lpstr>
      <vt:lpstr>'Проекты для диспетчеризации'!Заголовки_для_печати</vt:lpstr>
      <vt:lpstr>'4'!Область_печати</vt:lpstr>
      <vt:lpstr>'5'!Область_печати</vt:lpstr>
      <vt:lpstr>'Проекты для диспетчеризации'!Область_печати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2021-10-01T06:43:33Z</cp:lastPrinted>
  <dcterms:created xsi:type="dcterms:W3CDTF">2011-09-13T12:33:42Z</dcterms:created>
  <dcterms:modified xsi:type="dcterms:W3CDTF">2021-10-13T08:01:13Z</dcterms:modified>
</cp:coreProperties>
</file>